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N:\05_Upravno vijeće\2026\3. sjednica\Materijali za sjednicu\Financijski izvještaj\"/>
    </mc:Choice>
  </mc:AlternateContent>
  <xr:revisionPtr revIDLastSave="0" documentId="13_ncr:1_{EC650B3D-60D0-4A0C-9BE3-7899391FCC15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POSEBNI DIO" sheetId="11" r:id="rId5"/>
  </sheets>
  <definedNames>
    <definedName name="_xlnm.Print_Area" localSheetId="1">' Račun prihoda i rashoda'!$B$1:$H$107</definedName>
    <definedName name="_xlnm.Print_Area" localSheetId="0">SAŽETAK!$B$1:$J$18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1" i="11" l="1"/>
  <c r="H108" i="11"/>
  <c r="H107" i="11"/>
  <c r="H106" i="11"/>
  <c r="H105" i="11" l="1"/>
  <c r="H92" i="11"/>
  <c r="H93" i="11"/>
  <c r="K32" i="3" l="1"/>
  <c r="K26" i="1" l="1"/>
  <c r="K25" i="1"/>
  <c r="J27" i="1"/>
  <c r="J26" i="1"/>
  <c r="J25" i="1"/>
  <c r="I40" i="3" l="1"/>
  <c r="I100" i="3" l="1"/>
  <c r="I52" i="3" l="1"/>
  <c r="G64" i="11" l="1"/>
  <c r="F26" i="11" l="1"/>
  <c r="I87" i="3" l="1"/>
  <c r="I86" i="3" s="1"/>
  <c r="I24" i="3"/>
  <c r="I21" i="3"/>
  <c r="I18" i="3"/>
  <c r="F64" i="11" l="1"/>
  <c r="G26" i="11"/>
  <c r="H31" i="11"/>
  <c r="H103" i="3" l="1"/>
  <c r="H102" i="3" s="1"/>
  <c r="H105" i="3"/>
  <c r="H24" i="3"/>
  <c r="H15" i="3"/>
  <c r="H13" i="3"/>
  <c r="C7" i="8" l="1"/>
  <c r="C25" i="5"/>
  <c r="C23" i="5"/>
  <c r="C21" i="5"/>
  <c r="C19" i="5"/>
  <c r="C18" i="5" s="1"/>
  <c r="C13" i="5"/>
  <c r="C11" i="5"/>
  <c r="C9" i="5"/>
  <c r="C7" i="5"/>
  <c r="G102" i="3"/>
  <c r="G98" i="3"/>
  <c r="G96" i="3"/>
  <c r="G92" i="3"/>
  <c r="G89" i="3" s="1"/>
  <c r="G85" i="3" s="1"/>
  <c r="G83" i="3"/>
  <c r="G82" i="3" s="1"/>
  <c r="G78" i="3"/>
  <c r="G77" i="3" s="1"/>
  <c r="G70" i="3"/>
  <c r="G68" i="3"/>
  <c r="G58" i="3"/>
  <c r="G52" i="3"/>
  <c r="G47" i="3"/>
  <c r="G44" i="3"/>
  <c r="G42" i="3"/>
  <c r="G40" i="3"/>
  <c r="C6" i="5" l="1"/>
  <c r="G39" i="3"/>
  <c r="G46" i="3"/>
  <c r="G38" i="3" s="1"/>
  <c r="G37" i="3" s="1"/>
  <c r="G30" i="3"/>
  <c r="G24" i="3"/>
  <c r="G21" i="3"/>
  <c r="G18" i="3"/>
  <c r="G13" i="3"/>
  <c r="G15" i="3"/>
  <c r="G12" i="3" s="1"/>
  <c r="E19" i="5" l="1"/>
  <c r="K13" i="3" l="1"/>
  <c r="G62" i="11" l="1"/>
  <c r="G35" i="11"/>
  <c r="G40" i="11"/>
  <c r="J10" i="1" l="1"/>
  <c r="G12" i="1"/>
  <c r="G16" i="1" s="1"/>
  <c r="H12" i="1"/>
  <c r="I12" i="1"/>
  <c r="J14" i="1"/>
  <c r="G15" i="1"/>
  <c r="H15" i="1"/>
  <c r="I15" i="1"/>
  <c r="J15" i="1" l="1"/>
  <c r="J12" i="1"/>
  <c r="I16" i="1"/>
  <c r="I68" i="3"/>
  <c r="J16" i="1" l="1"/>
  <c r="I102" i="3"/>
  <c r="I92" i="3"/>
  <c r="I98" i="3"/>
  <c r="I83" i="3"/>
  <c r="I82" i="3" s="1"/>
  <c r="I42" i="3"/>
  <c r="I44" i="3"/>
  <c r="I30" i="3" l="1"/>
  <c r="I29" i="3" s="1"/>
  <c r="I27" i="3"/>
  <c r="I23" i="3" s="1"/>
  <c r="I20" i="3"/>
  <c r="I17" i="3"/>
  <c r="I12" i="3"/>
  <c r="I11" i="3" l="1"/>
  <c r="I10" i="3" s="1"/>
  <c r="H52" i="3"/>
  <c r="H68" i="3"/>
  <c r="H40" i="3"/>
  <c r="H42" i="3"/>
  <c r="H44" i="3"/>
  <c r="H96" i="3"/>
  <c r="H90" i="3"/>
  <c r="H39" i="3" l="1"/>
  <c r="H27" i="3"/>
  <c r="H23" i="3" s="1"/>
  <c r="H30" i="3"/>
  <c r="H29" i="3" s="1"/>
  <c r="H21" i="3"/>
  <c r="H20" i="3" s="1"/>
  <c r="H18" i="3"/>
  <c r="H17" i="3" s="1"/>
  <c r="K17" i="3" s="1"/>
  <c r="H12" i="3"/>
  <c r="K12" i="3" s="1"/>
  <c r="J76" i="3" l="1"/>
  <c r="J75" i="3"/>
  <c r="G17" i="3"/>
  <c r="G29" i="3"/>
  <c r="G23" i="3"/>
  <c r="G20" i="3"/>
  <c r="D27" i="5" l="1"/>
  <c r="D19" i="5"/>
  <c r="D15" i="5"/>
  <c r="D13" i="5"/>
  <c r="D11" i="5"/>
  <c r="D9" i="5"/>
  <c r="D7" i="5"/>
  <c r="D6" i="5" l="1"/>
  <c r="F117" i="11"/>
  <c r="F62" i="11"/>
  <c r="F57" i="11"/>
  <c r="F46" i="11"/>
  <c r="F40" i="11"/>
  <c r="F35" i="11"/>
  <c r="K14" i="1" l="1"/>
  <c r="K13" i="1"/>
  <c r="K10" i="1"/>
  <c r="G8" i="8" l="1"/>
  <c r="G24" i="5" l="1"/>
  <c r="G22" i="5"/>
  <c r="G20" i="5"/>
  <c r="G12" i="5"/>
  <c r="G10" i="5"/>
  <c r="G8" i="5"/>
  <c r="K68" i="3" l="1"/>
  <c r="K67" i="3"/>
  <c r="K65" i="3"/>
  <c r="K63" i="3"/>
  <c r="K62" i="3"/>
  <c r="K61" i="3"/>
  <c r="K60" i="3"/>
  <c r="K59" i="3"/>
  <c r="K56" i="3"/>
  <c r="K55" i="3"/>
  <c r="K54" i="3"/>
  <c r="K53" i="3"/>
  <c r="K51" i="3"/>
  <c r="K50" i="3"/>
  <c r="K49" i="3"/>
  <c r="K48" i="3"/>
  <c r="K44" i="3"/>
  <c r="K42" i="3"/>
  <c r="K41" i="3"/>
  <c r="J41" i="3"/>
  <c r="K31" i="3"/>
  <c r="K30" i="3"/>
  <c r="K29" i="3"/>
  <c r="K26" i="3"/>
  <c r="K25" i="3"/>
  <c r="K23" i="3"/>
  <c r="K20" i="3"/>
  <c r="D7" i="8" l="1"/>
  <c r="G7" i="8" l="1"/>
  <c r="G19" i="5"/>
  <c r="E21" i="5"/>
  <c r="E23" i="5"/>
  <c r="D21" i="5"/>
  <c r="D23" i="5"/>
  <c r="D25" i="5"/>
  <c r="E9" i="5"/>
  <c r="G9" i="5" s="1"/>
  <c r="E11" i="5"/>
  <c r="E7" i="5"/>
  <c r="G7" i="5" s="1"/>
  <c r="E13" i="5"/>
  <c r="G13" i="5" s="1"/>
  <c r="E25" i="5"/>
  <c r="F25" i="5" l="1"/>
  <c r="G25" i="5"/>
  <c r="D18" i="5"/>
  <c r="G23" i="5"/>
  <c r="G11" i="5"/>
  <c r="F11" i="5"/>
  <c r="G21" i="5"/>
  <c r="E18" i="5"/>
  <c r="E6" i="5"/>
  <c r="H77" i="11"/>
  <c r="H75" i="11"/>
  <c r="G68" i="11"/>
  <c r="G18" i="5" l="1"/>
  <c r="J30" i="3"/>
  <c r="J29" i="3"/>
  <c r="J23" i="3"/>
  <c r="J17" i="3"/>
  <c r="H122" i="11" l="1"/>
  <c r="H121" i="11"/>
  <c r="H104" i="11"/>
  <c r="H103" i="11"/>
  <c r="H101" i="11"/>
  <c r="H96" i="11"/>
  <c r="H95" i="11"/>
  <c r="H91" i="11"/>
  <c r="H90" i="11"/>
  <c r="H88" i="11"/>
  <c r="H87" i="11"/>
  <c r="H86" i="11"/>
  <c r="H84" i="11"/>
  <c r="H82" i="11"/>
  <c r="H65" i="11"/>
  <c r="H63" i="11"/>
  <c r="H60" i="11"/>
  <c r="H54" i="11"/>
  <c r="H52" i="11"/>
  <c r="H51" i="11"/>
  <c r="H50" i="11"/>
  <c r="G53" i="11"/>
  <c r="H48" i="11"/>
  <c r="H47" i="11"/>
  <c r="H44" i="11"/>
  <c r="H43" i="11"/>
  <c r="H41" i="11"/>
  <c r="H37" i="11"/>
  <c r="H30" i="11"/>
  <c r="H29" i="11"/>
  <c r="H28" i="11"/>
  <c r="H27" i="11"/>
  <c r="H25" i="11"/>
  <c r="H24" i="11"/>
  <c r="H22" i="11"/>
  <c r="H19" i="11"/>
  <c r="H17" i="11"/>
  <c r="H14" i="11"/>
  <c r="G124" i="11" l="1"/>
  <c r="H124" i="11" s="1"/>
  <c r="F124" i="11"/>
  <c r="G117" i="11"/>
  <c r="F116" i="11"/>
  <c r="G114" i="11"/>
  <c r="G110" i="11"/>
  <c r="F110" i="11"/>
  <c r="G85" i="11"/>
  <c r="F85" i="11"/>
  <c r="G81" i="11"/>
  <c r="F81" i="11"/>
  <c r="G70" i="11"/>
  <c r="F70" i="11"/>
  <c r="F68" i="11" s="1"/>
  <c r="H68" i="11" s="1"/>
  <c r="H64" i="11"/>
  <c r="G57" i="11"/>
  <c r="F53" i="11"/>
  <c r="G46" i="11"/>
  <c r="G23" i="11"/>
  <c r="F23" i="11"/>
  <c r="G21" i="11"/>
  <c r="F21" i="11"/>
  <c r="G18" i="11"/>
  <c r="F18" i="11"/>
  <c r="G16" i="11"/>
  <c r="F16" i="11"/>
  <c r="G13" i="11"/>
  <c r="F13" i="11"/>
  <c r="F12" i="11" s="1"/>
  <c r="H53" i="11" l="1"/>
  <c r="F34" i="11"/>
  <c r="H85" i="11"/>
  <c r="F80" i="11"/>
  <c r="F79" i="11" s="1"/>
  <c r="F69" i="11" s="1"/>
  <c r="H81" i="11"/>
  <c r="H18" i="11"/>
  <c r="H117" i="11"/>
  <c r="H26" i="11"/>
  <c r="H70" i="11"/>
  <c r="F20" i="11"/>
  <c r="F11" i="11" s="1"/>
  <c r="F10" i="11" s="1"/>
  <c r="H40" i="11"/>
  <c r="H23" i="11"/>
  <c r="H16" i="11"/>
  <c r="H46" i="11"/>
  <c r="G56" i="11"/>
  <c r="G55" i="11" s="1"/>
  <c r="H57" i="11"/>
  <c r="G20" i="11"/>
  <c r="H21" i="11"/>
  <c r="G12" i="11"/>
  <c r="H13" i="11"/>
  <c r="G80" i="11"/>
  <c r="G116" i="11"/>
  <c r="H116" i="11" s="1"/>
  <c r="G34" i="11"/>
  <c r="G33" i="11" s="1"/>
  <c r="H35" i="11"/>
  <c r="H78" i="3"/>
  <c r="H77" i="3" s="1"/>
  <c r="H70" i="3"/>
  <c r="H58" i="3"/>
  <c r="H47" i="3"/>
  <c r="H100" i="3"/>
  <c r="H98" i="3"/>
  <c r="H92" i="3"/>
  <c r="G79" i="11" l="1"/>
  <c r="H89" i="3"/>
  <c r="H85" i="3" s="1"/>
  <c r="K98" i="3"/>
  <c r="H46" i="3"/>
  <c r="H80" i="11"/>
  <c r="H20" i="11"/>
  <c r="G11" i="11"/>
  <c r="H12" i="11"/>
  <c r="H62" i="11"/>
  <c r="F56" i="11"/>
  <c r="H79" i="11" l="1"/>
  <c r="G69" i="11"/>
  <c r="H69" i="11" s="1"/>
  <c r="G10" i="11"/>
  <c r="H10" i="11" s="1"/>
  <c r="H11" i="11"/>
  <c r="F55" i="11"/>
  <c r="H56" i="11"/>
  <c r="G32" i="11"/>
  <c r="H55" i="11" l="1"/>
  <c r="G9" i="11"/>
  <c r="G8" i="11" s="1"/>
  <c r="I89" i="3" l="1"/>
  <c r="K92" i="3"/>
  <c r="I78" i="3"/>
  <c r="I77" i="3" s="1"/>
  <c r="I70" i="3"/>
  <c r="K70" i="3" s="1"/>
  <c r="J68" i="3"/>
  <c r="I58" i="3"/>
  <c r="K58" i="3" s="1"/>
  <c r="J67" i="3"/>
  <c r="K52" i="3"/>
  <c r="I39" i="3"/>
  <c r="I47" i="3"/>
  <c r="K47" i="3" s="1"/>
  <c r="I85" i="3" l="1"/>
  <c r="K89" i="3"/>
  <c r="J89" i="3"/>
  <c r="J77" i="3"/>
  <c r="K77" i="3"/>
  <c r="K40" i="3"/>
  <c r="H38" i="3"/>
  <c r="H37" i="3" s="1"/>
  <c r="I46" i="3"/>
  <c r="J85" i="3" l="1"/>
  <c r="K85" i="3"/>
  <c r="K46" i="3"/>
  <c r="I38" i="3"/>
  <c r="I37" i="3"/>
  <c r="K37" i="3" s="1"/>
  <c r="K39" i="3"/>
  <c r="J57" i="3"/>
  <c r="J50" i="3"/>
  <c r="J55" i="3"/>
  <c r="K38" i="3" l="1"/>
  <c r="H11" i="3"/>
  <c r="G11" i="3"/>
  <c r="G10" i="3" s="1"/>
  <c r="H10" i="3" l="1"/>
  <c r="K10" i="3" s="1"/>
  <c r="K11" i="3"/>
  <c r="F8" i="5"/>
  <c r="F10" i="5"/>
  <c r="F12" i="5"/>
  <c r="F18" i="5"/>
  <c r="F19" i="5"/>
  <c r="F20" i="5"/>
  <c r="F21" i="5"/>
  <c r="F22" i="5"/>
  <c r="F23" i="5"/>
  <c r="F24" i="5"/>
  <c r="J40" i="3"/>
  <c r="J42" i="3"/>
  <c r="J46" i="3"/>
  <c r="J48" i="3"/>
  <c r="J49" i="3"/>
  <c r="J56" i="3"/>
  <c r="J58" i="3"/>
  <c r="J61" i="3"/>
  <c r="J62" i="3"/>
  <c r="J65" i="3"/>
  <c r="J70" i="3"/>
  <c r="J72" i="3"/>
  <c r="J73" i="3"/>
  <c r="J78" i="3"/>
  <c r="J92" i="3"/>
  <c r="J93" i="3"/>
  <c r="J98" i="3"/>
  <c r="J37" i="3"/>
  <c r="J11" i="3"/>
  <c r="J19" i="3"/>
  <c r="J25" i="3"/>
  <c r="J26" i="3"/>
  <c r="J31" i="3"/>
  <c r="J10" i="3"/>
  <c r="F8" i="8"/>
  <c r="J66" i="3"/>
  <c r="J64" i="3"/>
  <c r="J79" i="3"/>
  <c r="J74" i="3"/>
  <c r="J63" i="3"/>
  <c r="J60" i="3"/>
  <c r="J59" i="3"/>
  <c r="J54" i="3"/>
  <c r="J53" i="3"/>
  <c r="J52" i="3"/>
  <c r="J51" i="3"/>
  <c r="J47" i="3"/>
  <c r="J44" i="3"/>
  <c r="J39" i="3"/>
  <c r="K12" i="1"/>
  <c r="K15" i="1" l="1"/>
  <c r="F6" i="5"/>
  <c r="G6" i="5"/>
  <c r="J38" i="3"/>
  <c r="H34" i="11"/>
  <c r="F33" i="11"/>
  <c r="H33" i="11" s="1"/>
  <c r="F32" i="11" l="1"/>
  <c r="H32" i="11" s="1"/>
  <c r="F9" i="11" l="1"/>
  <c r="F8" i="11" s="1"/>
  <c r="H8" i="11" l="1"/>
  <c r="H9" i="11"/>
</calcChain>
</file>

<file path=xl/sharedStrings.xml><?xml version="1.0" encoding="utf-8"?>
<sst xmlns="http://schemas.openxmlformats.org/spreadsheetml/2006/main" count="345" uniqueCount="189">
  <si>
    <t>PRIHODI UKUPNO</t>
  </si>
  <si>
    <t>RASHODI UKUPNO</t>
  </si>
  <si>
    <t>RAZLIKA - VIŠAK / MANJAK</t>
  </si>
  <si>
    <t>Prihodi poslovanja</t>
  </si>
  <si>
    <t>Rashodi poslovanja</t>
  </si>
  <si>
    <t>BROJČANA OZNAKA I NAZIV</t>
  </si>
  <si>
    <t>I. OPĆI DIO</t>
  </si>
  <si>
    <t>Pomoći iz inozemstva i od subjekata unutar općeg proračuna</t>
  </si>
  <si>
    <t>1 Opći prihodi i primici</t>
  </si>
  <si>
    <t>11 Opći prihodi i primici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</si>
  <si>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</si>
  <si>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</si>
  <si>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</si>
  <si>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</si>
  <si>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</si>
  <si>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</si>
  <si>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</si>
  <si>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</si>
  <si>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</si>
  <si>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</si>
  <si>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Prihodi od prodaje proizvoda i robe</t>
  </si>
  <si>
    <t>Plaće za redovan rad</t>
  </si>
  <si>
    <t>Službena putovanja</t>
  </si>
  <si>
    <t>6=5/2*100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</si>
  <si>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</si>
  <si>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</si>
  <si>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</si>
  <si>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UKUPNO PRIHODI </t>
  </si>
  <si>
    <t>UKUPNO RASHODI</t>
  </si>
  <si>
    <t>UKUPNO PRIHODI</t>
  </si>
  <si>
    <t>SAŽETAK  RAČUNA PRIHODA I RASHODA I RAČUNA FINANCIRANJA</t>
  </si>
  <si>
    <t xml:space="preserve"> RAČUN PRIHODA I RASHODA </t>
  </si>
  <si>
    <t>SAŽETAK RAČUNA FINANCIRANJA</t>
  </si>
  <si>
    <t>SAŽETAK RAČUNA PRIHODA I RASHODA</t>
  </si>
  <si>
    <t>Ostali nespomenuti prihodi</t>
  </si>
  <si>
    <t>Kamate na oročena sredstva i depozite po viđenju</t>
  </si>
  <si>
    <t>Tekuće pomoći proračunskim korisnicima iz proračuna koji im nije nadležan</t>
  </si>
  <si>
    <t>prihodi od pruženih usluga</t>
  </si>
  <si>
    <t>Plaće za posebne uvjete rada</t>
  </si>
  <si>
    <t>Ostali rashodi za zaposlene</t>
  </si>
  <si>
    <t>Doprinosi za obvezno zdravstveno osiguranje</t>
  </si>
  <si>
    <t>3211</t>
  </si>
  <si>
    <t>3212</t>
  </si>
  <si>
    <t>Naknade za prijevoz, za rad na terenu i odvojeni život</t>
  </si>
  <si>
    <t>3213</t>
  </si>
  <si>
    <t>Stručno usavršavanje zaposlenika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</si>
  <si>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</si>
  <si>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</si>
  <si>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</si>
  <si>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</si>
  <si>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</si>
  <si>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</si>
  <si>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</si>
  <si>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</si>
  <si>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</si>
  <si>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</si>
  <si>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</si>
  <si>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</si>
  <si>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</si>
  <si>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</si>
  <si>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</si>
  <si>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</si>
  <si>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</si>
  <si>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</si>
  <si>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</si>
  <si>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</si>
  <si>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</si>
  <si>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</si>
  <si>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</si>
  <si>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</si>
  <si>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</si>
  <si>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3292</t>
  </si>
  <si>
    <t>Premije osiguranja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</si>
  <si>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</si>
  <si>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</si>
  <si>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</si>
  <si>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</si>
  <si>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</si>
  <si>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</si>
  <si>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</si>
  <si>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Ostali nespomenuti rashodi poslovanja</t>
  </si>
  <si>
    <t>Bankarske usluge i usluge platnog prometa</t>
  </si>
  <si>
    <t>Ostale naknade troškova zaposlenicima</t>
  </si>
  <si>
    <t>Službena zaštitna i radna odjeća i obuća</t>
  </si>
  <si>
    <t>Naknade osobama izvan radnog odnosa</t>
  </si>
  <si>
    <t>Reprezentacija</t>
  </si>
  <si>
    <t>Ostale kazne</t>
  </si>
  <si>
    <t>Uredska oprema i namještaj</t>
  </si>
  <si>
    <t xml:space="preserve">Uređaji, strojevi i oprema za ostale namjene </t>
  </si>
  <si>
    <t>Dodatna ulaganja na građevinskim objektima</t>
  </si>
  <si>
    <t>Ulaganja u računalne programe</t>
  </si>
  <si>
    <t>Knjige</t>
  </si>
  <si>
    <t>Prihodi iz nadležnog  proračuna za financiranje rashoda poslovanja</t>
  </si>
  <si>
    <t>Prihodi iz nadležnog  proračuna za fin. rashoda za nabavu nefinan.imovine</t>
  </si>
  <si>
    <t>5 Pomoći</t>
  </si>
  <si>
    <t>52 Pomoći gradova i županija</t>
  </si>
  <si>
    <t>43 Ostali prihodi</t>
  </si>
  <si>
    <t>4 Ostali prihodi</t>
  </si>
  <si>
    <t xml:space="preserve">5 Pomoći </t>
  </si>
  <si>
    <t>08 Rekreacija,kultura i religija</t>
  </si>
  <si>
    <t>082 Službe kulture</t>
  </si>
  <si>
    <t>Prihodi po posebnim propisima</t>
  </si>
  <si>
    <t>Prihodi od prodaje proizvoda i robe te pruženih usluga i prihodi od donacija</t>
  </si>
  <si>
    <t>Pomoći proračunskim korisnicima iz proračuna koji im nije nadležan</t>
  </si>
  <si>
    <t>Prihodi od imovine</t>
  </si>
  <si>
    <t>Prihodi od financijske imovine</t>
  </si>
  <si>
    <t>Prihodi iz nadležnog proračuna i od HZZO-a temeljem ugovornih obveza</t>
  </si>
  <si>
    <t>Prihodi iz nadležnog proračuna za financiranje redovne djelatnosti proračunskih korisnika</t>
  </si>
  <si>
    <t>Poslovni objekti</t>
  </si>
  <si>
    <t>Građevinski objekti</t>
  </si>
  <si>
    <t>Rashodi za nabavu proizvedene dugotrajne imovine</t>
  </si>
  <si>
    <t>Negativne tečajne razlike</t>
  </si>
  <si>
    <t>Zatezne kamate</t>
  </si>
  <si>
    <t>Rashodi za nabavu nefinancijske imovine</t>
  </si>
  <si>
    <t>II. POSEBNI DIO</t>
  </si>
  <si>
    <t>IZVJEŠTAJ PO PROGRAMSKOJ KLASIFIKACIJI</t>
  </si>
  <si>
    <t>INDEKS**</t>
  </si>
  <si>
    <t>4=3/2*100</t>
  </si>
  <si>
    <t>ARHEOLOŠKI MUZEJ ZADAR</t>
  </si>
  <si>
    <t>IZ PRORAČUNA</t>
  </si>
  <si>
    <t>A78000004</t>
  </si>
  <si>
    <t>ADMIN. I UPRAV. Arheološki muzej Zadar</t>
  </si>
  <si>
    <t>Rashodi za zaposlene</t>
  </si>
  <si>
    <t>Plaće (bruto)</t>
  </si>
  <si>
    <t>Doprinosi na plaće</t>
  </si>
  <si>
    <t>Materijalni rashodi</t>
  </si>
  <si>
    <t>Naknade troškova zaposlenima</t>
  </si>
  <si>
    <t>Naknade za prijevoz, rad na terenu i odv.život</t>
  </si>
  <si>
    <t>Rashodi za materijal i energiju</t>
  </si>
  <si>
    <t>Uredski materijal i ostali mat.rashodi</t>
  </si>
  <si>
    <t>Rashodi za usluge</t>
  </si>
  <si>
    <t>A78000104</t>
  </si>
  <si>
    <t>MUZEJI PROG.DJ. Arheološki muzej Zadar</t>
  </si>
  <si>
    <t>Ostale naknade troškova zaposlenima</t>
  </si>
  <si>
    <t>Materijal i sirovine</t>
  </si>
  <si>
    <t>Materijal i dijelovi za tekuće i inv.održavanje</t>
  </si>
  <si>
    <t>Naknade troškova osobama izvan radnog odnosa</t>
  </si>
  <si>
    <t>Rashodi za nabavu prozvedene dugotrajne imovine</t>
  </si>
  <si>
    <t>Postrojenja i oprema</t>
  </si>
  <si>
    <t>Oprema za održavanje i zaštitu</t>
  </si>
  <si>
    <t>Uređaji, strojevi i oprema za ostale namjene</t>
  </si>
  <si>
    <t>Knjige, umjetnička djela i ostale izložbene vrijednosti</t>
  </si>
  <si>
    <t>Nematerijalna proizvedena imovina</t>
  </si>
  <si>
    <t>VLASTITI PRIHODI</t>
  </si>
  <si>
    <t>A78000204</t>
  </si>
  <si>
    <t>ADMIN. I UPRAV.OSTALI IZVORI Arheološki muzej Zadar</t>
  </si>
  <si>
    <t>OSTALI PRIHODI</t>
  </si>
  <si>
    <t>Službena radna i zaštitna odjeća i obuća</t>
  </si>
  <si>
    <t>Financijski rashodi</t>
  </si>
  <si>
    <t xml:space="preserve">Bankarske usluge i usluge platnog prometa </t>
  </si>
  <si>
    <t>Ostali rashodi</t>
  </si>
  <si>
    <t>Rashodi za nabavu proizvedena dugotrajne imovine</t>
  </si>
  <si>
    <t>Dodatna ulaganja na građ.objektima</t>
  </si>
  <si>
    <t>POMOĆI GRAD. I ŽUPAN.</t>
  </si>
  <si>
    <t>5=4/2*100</t>
  </si>
  <si>
    <t>5=4/3*100</t>
  </si>
  <si>
    <t>6=4/3*100</t>
  </si>
  <si>
    <t>IZVORNI PLAN ILI REBALANS 2025.*</t>
  </si>
  <si>
    <t xml:space="preserve">OSTVARENJE/IZVRŠENJE 
1.-6.2025. </t>
  </si>
  <si>
    <t>Prijevozna sredstva u pomorskom prometu</t>
  </si>
  <si>
    <t xml:space="preserve">OSTVARENJE/ IZVRŠENJE 
1.-6.2025. </t>
  </si>
  <si>
    <t>6 Donacije</t>
  </si>
  <si>
    <t>61 Donacije</t>
  </si>
  <si>
    <t>Donacije od pravnih i fizičkih osoba izvan općeg proračuna i povrat donacija po protestnim jamstvima</t>
  </si>
  <si>
    <t>Tekuće donacije</t>
  </si>
  <si>
    <t>Prijevozna sredstva</t>
  </si>
  <si>
    <t>Pomoći temeljem prijenosa EU sredstava</t>
  </si>
  <si>
    <t>Tekuće pomoći od izvanproračunskog korisnika temeljem prijenosa EU sredstava</t>
  </si>
  <si>
    <t>7=5/4*100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</si>
  <si>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</si>
  <si>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</si>
  <si>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</si>
  <si>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</si>
  <si>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</si>
  <si>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>Ostali financijski rashodi</t>
  </si>
  <si>
    <t>Kazne, penali i naknade štete</t>
  </si>
  <si>
    <t>Rashodi za dodatna ulaganja na nefinnancijskoj imovini</t>
  </si>
  <si>
    <t>IZVRŠENJE FINANCIJSKOG PLANA PRORAČUNSKOG KORISNIKA DRŽAVNOG PRORAČUNA
ZA PRVO POLUGODIŠTE 2026. GODINE - ARHEOLOŠKI MUZEJ ZADAR</t>
  </si>
  <si>
    <t>IZVORNI PLAN ILI REBALANS 2026.*</t>
  </si>
  <si>
    <t xml:space="preserve">OSTVARENJE/IZVRŠENJE 
1.-6.2026. </t>
  </si>
  <si>
    <t xml:space="preserve"> IZVRŠENJE 
2026. </t>
  </si>
  <si>
    <t>Dodatna ulaganja na postrojenjima i opremi</t>
  </si>
  <si>
    <t>IZVORNI PLAN ILI REBALANS 2026.</t>
  </si>
  <si>
    <t>Licence</t>
  </si>
  <si>
    <t>Rashodi za nabavu neproizvedene dugotrajne imovine</t>
  </si>
  <si>
    <t xml:space="preserve"> IZVRŠENJE 
1.-6.2026. </t>
  </si>
  <si>
    <t xml:space="preserve"> IZVRŠENJE 
1.-6.2025. </t>
  </si>
  <si>
    <t xml:space="preserve">OSTVARENJE/ IZVRŠENJE 
1.-6.2026. 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</si>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</sst>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2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3" fontId="6" fillId="0" borderId="3" xfId="0" applyNumberFormat="1" applyFont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0" fillId="0" borderId="3" xfId="0" applyBorder="1"/>
    <xf numFmtId="0" fontId="12" fillId="0" borderId="5" xfId="0" applyFont="1" applyBorder="1" applyAlignment="1">
      <alignment horizontal="right" vertical="center"/>
    </xf>
    <xf numFmtId="0" fontId="13" fillId="0" borderId="0" xfId="0" applyFont="1" applyAlignment="1">
      <alignment vertical="top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right"/>
    </xf>
    <xf numFmtId="0" fontId="16" fillId="0" borderId="3" xfId="0" applyFont="1" applyBorder="1"/>
    <xf numFmtId="164" fontId="16" fillId="0" borderId="3" xfId="0" applyNumberFormat="1" applyFont="1" applyBorder="1"/>
    <xf numFmtId="0" fontId="16" fillId="0" borderId="3" xfId="0" applyFont="1" applyBorder="1" applyAlignment="1">
      <alignment horizontal="left"/>
    </xf>
    <xf numFmtId="0" fontId="16" fillId="0" borderId="0" xfId="0" applyFont="1"/>
    <xf numFmtId="0" fontId="18" fillId="0" borderId="3" xfId="0" applyFont="1" applyBorder="1"/>
    <xf numFmtId="0" fontId="18" fillId="0" borderId="3" xfId="0" applyFont="1" applyBorder="1" applyAlignment="1">
      <alignment horizontal="left"/>
    </xf>
    <xf numFmtId="164" fontId="18" fillId="0" borderId="3" xfId="0" applyNumberFormat="1" applyFont="1" applyBorder="1"/>
    <xf numFmtId="164" fontId="18" fillId="0" borderId="3" xfId="0" applyNumberFormat="1" applyFont="1" applyBorder="1" applyAlignment="1">
      <alignment horizontal="right"/>
    </xf>
    <xf numFmtId="4" fontId="18" fillId="0" borderId="3" xfId="0" applyNumberFormat="1" applyFon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0" fontId="19" fillId="0" borderId="3" xfId="0" applyFont="1" applyBorder="1"/>
    <xf numFmtId="0" fontId="20" fillId="0" borderId="3" xfId="0" applyFont="1" applyBorder="1" applyAlignment="1">
      <alignment vertical="top" wrapText="1"/>
    </xf>
    <xf numFmtId="0" fontId="21" fillId="0" borderId="3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2" fontId="6" fillId="2" borderId="3" xfId="0" applyNumberFormat="1" applyFont="1" applyFill="1" applyBorder="1" applyAlignment="1">
      <alignment horizontal="right"/>
    </xf>
    <xf numFmtId="2" fontId="3" fillId="2" borderId="3" xfId="0" applyNumberFormat="1" applyFont="1" applyFill="1" applyBorder="1" applyAlignment="1">
      <alignment horizontal="right"/>
    </xf>
    <xf numFmtId="2" fontId="16" fillId="0" borderId="3" xfId="0" applyNumberFormat="1" applyFont="1" applyBorder="1"/>
    <xf numFmtId="2" fontId="1" fillId="0" borderId="0" xfId="0" applyNumberFormat="1" applyFont="1"/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 wrapText="1"/>
    </xf>
    <xf numFmtId="2" fontId="18" fillId="0" borderId="3" xfId="0" applyNumberFormat="1" applyFont="1" applyBorder="1"/>
    <xf numFmtId="2" fontId="6" fillId="2" borderId="3" xfId="0" applyNumberFormat="1" applyFont="1" applyFill="1" applyBorder="1"/>
    <xf numFmtId="2" fontId="16" fillId="0" borderId="0" xfId="0" applyNumberFormat="1" applyFont="1"/>
    <xf numFmtId="0" fontId="3" fillId="2" borderId="3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0" fontId="20" fillId="0" borderId="3" xfId="0" applyFont="1" applyBorder="1"/>
    <xf numFmtId="164" fontId="20" fillId="0" borderId="3" xfId="0" applyNumberFormat="1" applyFont="1" applyBorder="1" applyAlignment="1">
      <alignment horizontal="right"/>
    </xf>
    <xf numFmtId="4" fontId="18" fillId="0" borderId="0" xfId="0" applyNumberFormat="1" applyFont="1"/>
    <xf numFmtId="4" fontId="20" fillId="0" borderId="3" xfId="0" applyNumberFormat="1" applyFont="1" applyBorder="1"/>
    <xf numFmtId="2" fontId="20" fillId="0" borderId="3" xfId="0" applyNumberFormat="1" applyFont="1" applyBorder="1"/>
    <xf numFmtId="4" fontId="9" fillId="0" borderId="3" xfId="0" applyNumberFormat="1" applyFont="1" applyBorder="1" applyAlignment="1">
      <alignment vertical="center"/>
    </xf>
    <xf numFmtId="4" fontId="9" fillId="3" borderId="3" xfId="0" applyNumberFormat="1" applyFont="1" applyFill="1" applyBorder="1" applyAlignment="1">
      <alignment vertical="center"/>
    </xf>
    <xf numFmtId="4" fontId="9" fillId="0" borderId="3" xfId="0" applyNumberFormat="1" applyFont="1" applyBorder="1" applyAlignment="1">
      <alignment vertical="center" wrapText="1"/>
    </xf>
    <xf numFmtId="4" fontId="22" fillId="2" borderId="3" xfId="0" applyNumberFormat="1" applyFont="1" applyFill="1" applyBorder="1" applyAlignment="1">
      <alignment vertical="center" wrapText="1"/>
    </xf>
    <xf numFmtId="4" fontId="18" fillId="0" borderId="3" xfId="0" applyNumberFormat="1" applyFont="1" applyBorder="1" applyAlignment="1">
      <alignment vertical="top" wrapText="1"/>
    </xf>
    <xf numFmtId="4" fontId="20" fillId="0" borderId="3" xfId="0" applyNumberFormat="1" applyFont="1" applyBorder="1" applyAlignment="1">
      <alignment vertical="top" wrapText="1"/>
    </xf>
    <xf numFmtId="164" fontId="20" fillId="0" borderId="3" xfId="0" applyNumberFormat="1" applyFont="1" applyBorder="1"/>
    <xf numFmtId="2" fontId="6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24" fillId="0" borderId="0" xfId="0" applyFont="1"/>
    <xf numFmtId="0" fontId="6" fillId="5" borderId="4" xfId="0" applyFont="1" applyFill="1" applyBorder="1" applyAlignment="1">
      <alignment horizontal="left" vertical="center" wrapText="1"/>
    </xf>
    <xf numFmtId="4" fontId="6" fillId="5" borderId="4" xfId="0" applyNumberFormat="1" applyFont="1" applyFill="1" applyBorder="1" applyAlignment="1">
      <alignment horizontal="right"/>
    </xf>
    <xf numFmtId="4" fontId="6" fillId="5" borderId="3" xfId="0" applyNumberFormat="1" applyFont="1" applyFill="1" applyBorder="1" applyAlignment="1">
      <alignment horizontal="right"/>
    </xf>
    <xf numFmtId="0" fontId="25" fillId="3" borderId="3" xfId="0" applyFont="1" applyFill="1" applyBorder="1" applyAlignment="1">
      <alignment horizontal="left" vertical="center" wrapText="1"/>
    </xf>
    <xf numFmtId="4" fontId="6" fillId="3" borderId="4" xfId="0" applyNumberFormat="1" applyFont="1" applyFill="1" applyBorder="1" applyAlignment="1">
      <alignment horizontal="right"/>
    </xf>
    <xf numFmtId="0" fontId="25" fillId="6" borderId="3" xfId="0" applyFont="1" applyFill="1" applyBorder="1" applyAlignment="1">
      <alignment horizontal="left" vertical="center" wrapText="1"/>
    </xf>
    <xf numFmtId="4" fontId="6" fillId="6" borderId="4" xfId="0" applyNumberFormat="1" applyFont="1" applyFill="1" applyBorder="1" applyAlignment="1">
      <alignment horizontal="right"/>
    </xf>
    <xf numFmtId="4" fontId="6" fillId="6" borderId="3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left" vertical="center" wrapText="1"/>
    </xf>
    <xf numFmtId="4" fontId="6" fillId="2" borderId="4" xfId="0" applyNumberFormat="1" applyFont="1" applyFill="1" applyBorder="1" applyAlignment="1">
      <alignment horizontal="right"/>
    </xf>
    <xf numFmtId="0" fontId="25" fillId="0" borderId="3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4" fontId="3" fillId="2" borderId="4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25" fillId="4" borderId="3" xfId="0" applyFont="1" applyFill="1" applyBorder="1" applyAlignment="1">
      <alignment horizontal="left" vertical="center" wrapText="1"/>
    </xf>
    <xf numFmtId="4" fontId="6" fillId="4" borderId="4" xfId="0" applyNumberFormat="1" applyFont="1" applyFill="1" applyBorder="1" applyAlignment="1">
      <alignment horizontal="right"/>
    </xf>
    <xf numFmtId="4" fontId="6" fillId="4" borderId="3" xfId="0" applyNumberFormat="1" applyFont="1" applyFill="1" applyBorder="1" applyAlignment="1">
      <alignment horizontal="right"/>
    </xf>
    <xf numFmtId="0" fontId="6" fillId="6" borderId="2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left" vertical="center"/>
    </xf>
    <xf numFmtId="0" fontId="25" fillId="2" borderId="3" xfId="0" applyFont="1" applyFill="1" applyBorder="1" applyAlignment="1">
      <alignment horizontal="left" vertical="center" wrapText="1"/>
    </xf>
    <xf numFmtId="0" fontId="0" fillId="6" borderId="0" xfId="0" applyFill="1"/>
    <xf numFmtId="0" fontId="6" fillId="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25" fillId="5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2" fontId="6" fillId="5" borderId="3" xfId="0" applyNumberFormat="1" applyFont="1" applyFill="1" applyBorder="1" applyAlignment="1">
      <alignment horizontal="right"/>
    </xf>
    <xf numFmtId="2" fontId="6" fillId="3" borderId="3" xfId="0" applyNumberFormat="1" applyFont="1" applyFill="1" applyBorder="1" applyAlignment="1">
      <alignment horizontal="right"/>
    </xf>
    <xf numFmtId="2" fontId="6" fillId="6" borderId="3" xfId="0" applyNumberFormat="1" applyFont="1" applyFill="1" applyBorder="1" applyAlignment="1">
      <alignment horizontal="right"/>
    </xf>
    <xf numFmtId="0" fontId="27" fillId="0" borderId="3" xfId="0" applyFont="1" applyBorder="1"/>
    <xf numFmtId="4" fontId="16" fillId="0" borderId="3" xfId="0" applyNumberFormat="1" applyFont="1" applyBorder="1"/>
    <xf numFmtId="4" fontId="28" fillId="2" borderId="3" xfId="0" applyNumberFormat="1" applyFont="1" applyFill="1" applyBorder="1" applyAlignment="1">
      <alignment horizontal="right"/>
    </xf>
    <xf numFmtId="4" fontId="17" fillId="0" borderId="3" xfId="0" applyNumberFormat="1" applyFont="1" applyBorder="1"/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2" fontId="6" fillId="4" borderId="3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vertical="center" wrapText="1"/>
    </xf>
    <xf numFmtId="0" fontId="21" fillId="0" borderId="3" xfId="0" applyFont="1" applyBorder="1"/>
    <xf numFmtId="164" fontId="17" fillId="0" borderId="3" xfId="0" applyNumberFormat="1" applyFont="1" applyBorder="1"/>
    <xf numFmtId="2" fontId="3" fillId="2" borderId="4" xfId="0" applyNumberFormat="1" applyFont="1" applyFill="1" applyBorder="1" applyAlignment="1">
      <alignment horizontal="right"/>
    </xf>
    <xf numFmtId="0" fontId="17" fillId="0" borderId="3" xfId="0" applyFont="1" applyBorder="1"/>
    <xf numFmtId="4" fontId="6" fillId="2" borderId="3" xfId="0" applyNumberFormat="1" applyFont="1" applyFill="1" applyBorder="1"/>
    <xf numFmtId="0" fontId="6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4" fontId="6" fillId="3" borderId="3" xfId="0" applyNumberFormat="1" applyFont="1" applyFill="1" applyBorder="1" applyAlignment="1">
      <alignment horizontal="right" vertical="center" wrapText="1"/>
    </xf>
    <xf numFmtId="2" fontId="29" fillId="3" borderId="3" xfId="0" applyNumberFormat="1" applyFont="1" applyFill="1" applyBorder="1" applyAlignment="1">
      <alignment wrapText="1"/>
    </xf>
    <xf numFmtId="4" fontId="5" fillId="3" borderId="3" xfId="0" applyNumberFormat="1" applyFont="1" applyFill="1" applyBorder="1" applyAlignment="1">
      <alignment horizontal="right"/>
    </xf>
    <xf numFmtId="2" fontId="9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6" fillId="3" borderId="3" xfId="0" quotePrefix="1" applyNumberFormat="1" applyFont="1" applyFill="1" applyBorder="1" applyAlignment="1">
      <alignment horizontal="right" wrapText="1"/>
    </xf>
    <xf numFmtId="4" fontId="6" fillId="0" borderId="3" xfId="0" applyNumberFormat="1" applyFont="1" applyBorder="1"/>
    <xf numFmtId="4" fontId="6" fillId="3" borderId="3" xfId="0" applyNumberFormat="1" applyFont="1" applyFill="1" applyBorder="1" applyAlignment="1">
      <alignment vertical="center" wrapText="1"/>
    </xf>
    <xf numFmtId="2" fontId="20" fillId="0" borderId="3" xfId="0" applyNumberFormat="1" applyFont="1" applyBorder="1" applyAlignment="1">
      <alignment vertical="top" wrapText="1"/>
    </xf>
    <xf numFmtId="4" fontId="9" fillId="3" borderId="3" xfId="0" applyNumberFormat="1" applyFont="1" applyFill="1" applyBorder="1" applyAlignment="1">
      <alignment vertical="center" wrapText="1"/>
    </xf>
    <xf numFmtId="4" fontId="7" fillId="2" borderId="3" xfId="0" applyNumberFormat="1" applyFont="1" applyFill="1" applyBorder="1" applyAlignment="1">
      <alignment horizontal="right"/>
    </xf>
    <xf numFmtId="0" fontId="7" fillId="0" borderId="3" xfId="0" applyFont="1" applyBorder="1"/>
    <xf numFmtId="0" fontId="9" fillId="0" borderId="3" xfId="0" applyFont="1" applyBorder="1"/>
    <xf numFmtId="0" fontId="1" fillId="0" borderId="6" xfId="0" applyFont="1" applyBorder="1" applyAlignment="1">
      <alignment vertical="top" wrapText="1"/>
    </xf>
    <xf numFmtId="2" fontId="6" fillId="0" borderId="3" xfId="0" applyNumberFormat="1" applyFont="1" applyBorder="1" applyAlignment="1">
      <alignment horizontal="right"/>
    </xf>
    <xf numFmtId="2" fontId="6" fillId="3" borderId="3" xfId="0" applyNumberFormat="1" applyFont="1" applyFill="1" applyBorder="1" applyAlignment="1">
      <alignment horizontal="right" vertical="center" wrapText="1"/>
    </xf>
    <xf numFmtId="2" fontId="6" fillId="3" borderId="3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9" fillId="0" borderId="2" xfId="0" quotePrefix="1" applyFont="1" applyBorder="1" applyAlignment="1">
      <alignment horizontal="left" vertical="center"/>
    </xf>
    <xf numFmtId="0" fontId="6" fillId="0" borderId="1" xfId="0" quotePrefix="1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wrapText="1"/>
    </xf>
    <xf numFmtId="0" fontId="14" fillId="0" borderId="2" xfId="0" quotePrefix="1" applyFont="1" applyBorder="1" applyAlignment="1">
      <alignment horizontal="center" wrapText="1"/>
    </xf>
    <xf numFmtId="0" fontId="14" fillId="0" borderId="4" xfId="0" quotePrefix="1" applyFont="1" applyBorder="1" applyAlignment="1">
      <alignment horizontal="center" wrapText="1"/>
    </xf>
    <xf numFmtId="0" fontId="9" fillId="0" borderId="4" xfId="0" quotePrefix="1" applyFont="1" applyBorder="1" applyAlignment="1">
      <alignment horizontal="left"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9" fillId="3" borderId="2" xfId="0" quotePrefix="1" applyFont="1" applyFill="1" applyBorder="1" applyAlignment="1">
      <alignment horizontal="left" vertical="center" wrapText="1"/>
    </xf>
    <xf numFmtId="0" fontId="9" fillId="3" borderId="4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2" xfId="0" quotePrefix="1" applyFont="1" applyBorder="1" applyAlignment="1">
      <alignment horizontal="left" vertical="center" wrapText="1"/>
    </xf>
    <xf numFmtId="0" fontId="9" fillId="0" borderId="4" xfId="0" quotePrefix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0"/>
  <sheetViews>
    <sheetView workbookViewId="0">
      <selection activeCell="C35" sqref="C35"/>
    </sheetView>
  </sheetViews>
  <sheetFormatPr defaultRowHeight="15" x14ac:dyDescent="0.25"/>
  <cols>
    <col min="6" max="8" width="25.28515625" customWidth="1"/>
    <col min="9" max="9" width="31.28515625" customWidth="1"/>
    <col min="10" max="10" width="15.7109375" customWidth="1"/>
    <col min="11" max="11" width="25.28515625" customWidth="1"/>
  </cols>
  <sheetData>
    <row r="1" spans="2:11" ht="42" customHeight="1" x14ac:dyDescent="0.25">
      <c r="B1" s="186" t="s">
        <v>177</v>
      </c>
      <c r="C1" s="186"/>
      <c r="D1" s="186"/>
      <c r="E1" s="186"/>
      <c r="F1" s="186"/>
      <c r="G1" s="186"/>
      <c r="H1" s="186"/>
      <c r="I1" s="186"/>
      <c r="J1" s="186"/>
      <c r="K1" s="22"/>
    </row>
    <row r="2" spans="2:11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2:11" ht="15.75" customHeight="1" x14ac:dyDescent="0.25">
      <c r="B3" s="186" t="s">
        <v>6</v>
      </c>
      <c r="C3" s="186"/>
      <c r="D3" s="186"/>
      <c r="E3" s="186"/>
      <c r="F3" s="186"/>
      <c r="G3" s="186"/>
      <c r="H3" s="186"/>
      <c r="I3" s="186"/>
      <c r="J3" s="186"/>
      <c r="K3" s="21"/>
    </row>
    <row r="4" spans="2:11" ht="18" x14ac:dyDescent="0.25">
      <c r="B4" s="2"/>
      <c r="C4" s="2"/>
      <c r="D4" s="2"/>
      <c r="E4" s="2"/>
      <c r="F4" s="2"/>
      <c r="G4" s="2"/>
      <c r="H4" s="2"/>
      <c r="I4" s="2"/>
      <c r="J4" s="2"/>
      <c r="K4" s="3"/>
    </row>
    <row r="5" spans="2:11" ht="18" customHeight="1" x14ac:dyDescent="0.25">
      <c r="B5" s="186" t="s">
        <v>30</v>
      </c>
      <c r="C5" s="186"/>
      <c r="D5" s="186"/>
      <c r="E5" s="186"/>
      <c r="F5" s="186"/>
      <c r="G5" s="186"/>
      <c r="H5" s="186"/>
      <c r="I5" s="186"/>
      <c r="J5" s="186"/>
      <c r="K5" s="20"/>
    </row>
    <row r="6" spans="2:11" ht="18" customHeight="1" x14ac:dyDescent="0.25">
      <c r="B6" s="31"/>
      <c r="C6" s="31"/>
      <c r="D6" s="31"/>
      <c r="E6" s="31"/>
      <c r="F6" s="31"/>
      <c r="G6" s="31"/>
      <c r="H6" s="31"/>
      <c r="I6" s="31"/>
      <c r="J6" s="31"/>
      <c r="K6" s="20"/>
    </row>
    <row r="7" spans="2:11" ht="18" customHeight="1" x14ac:dyDescent="0.25">
      <c r="B7" s="209" t="s">
        <v>33</v>
      </c>
      <c r="C7" s="209"/>
      <c r="D7" s="209"/>
      <c r="E7" s="209"/>
      <c r="F7" s="209"/>
      <c r="G7" s="4"/>
      <c r="H7" s="5"/>
      <c r="I7" s="5"/>
      <c r="J7" s="25"/>
    </row>
    <row r="8" spans="2:11" ht="25.5" customHeight="1" x14ac:dyDescent="0.25">
      <c r="B8" s="196" t="s">
        <v>5</v>
      </c>
      <c r="C8" s="197"/>
      <c r="D8" s="197"/>
      <c r="E8" s="197"/>
      <c r="F8" s="198"/>
      <c r="G8" s="23" t="s">
        <v>158</v>
      </c>
      <c r="H8" s="23" t="s">
        <v>178</v>
      </c>
      <c r="I8" s="23" t="s">
        <v>179</v>
      </c>
      <c r="J8" s="23" t="s">
        <v>12</v>
      </c>
      <c r="K8" s="23" t="s">
        <v>12</v>
      </c>
    </row>
    <row r="9" spans="2:11" x14ac:dyDescent="0.25">
      <c r="B9" s="199">
        <v>1</v>
      </c>
      <c r="C9" s="200"/>
      <c r="D9" s="200"/>
      <c r="E9" s="200"/>
      <c r="F9" s="201"/>
      <c r="G9" s="28">
        <v>2</v>
      </c>
      <c r="H9" s="27">
        <v>3</v>
      </c>
      <c r="I9" s="27">
        <v>4</v>
      </c>
      <c r="J9" s="27" t="s">
        <v>154</v>
      </c>
      <c r="K9" s="27" t="s">
        <v>156</v>
      </c>
    </row>
    <row r="10" spans="2:11" ht="15" customHeight="1" x14ac:dyDescent="0.25">
      <c r="B10" s="191" t="s">
        <v>14</v>
      </c>
      <c r="C10" s="192"/>
      <c r="D10" s="192"/>
      <c r="E10" s="192"/>
      <c r="F10" s="193"/>
      <c r="G10" s="65">
        <v>701539.7</v>
      </c>
      <c r="H10" s="52">
        <v>2157091</v>
      </c>
      <c r="I10" s="52">
        <v>931957.88</v>
      </c>
      <c r="J10" s="72">
        <f t="shared" ref="J10:J16" si="0">I10/G10*100</f>
        <v>132.84463872821453</v>
      </c>
      <c r="K10" s="72">
        <f>I10/H10*100</f>
        <v>43.204384052411328</v>
      </c>
    </row>
    <row r="11" spans="2:11" x14ac:dyDescent="0.25">
      <c r="B11" s="194" t="s">
        <v>13</v>
      </c>
      <c r="C11" s="195"/>
      <c r="D11" s="195"/>
      <c r="E11" s="195"/>
      <c r="F11" s="195"/>
      <c r="G11" s="51">
        <v>0</v>
      </c>
      <c r="H11" s="52">
        <v>0</v>
      </c>
      <c r="I11" s="52">
        <v>0</v>
      </c>
      <c r="J11" s="72"/>
      <c r="K11" s="72"/>
    </row>
    <row r="12" spans="2:11" ht="15" customHeight="1" x14ac:dyDescent="0.25">
      <c r="B12" s="188" t="s">
        <v>0</v>
      </c>
      <c r="C12" s="189"/>
      <c r="D12" s="189"/>
      <c r="E12" s="189"/>
      <c r="F12" s="190"/>
      <c r="G12" s="66">
        <f>SUM(G10:G11)</f>
        <v>701539.7</v>
      </c>
      <c r="H12" s="53">
        <f>H10+H11</f>
        <v>2157091</v>
      </c>
      <c r="I12" s="53">
        <f>SUM(I10:I11)</f>
        <v>931957.88</v>
      </c>
      <c r="J12" s="72">
        <f t="shared" si="0"/>
        <v>132.84463872821453</v>
      </c>
      <c r="K12" s="72">
        <f>I12/H12*100</f>
        <v>43.204384052411328</v>
      </c>
    </row>
    <row r="13" spans="2:11" ht="15" customHeight="1" x14ac:dyDescent="0.25">
      <c r="B13" s="206" t="s">
        <v>15</v>
      </c>
      <c r="C13" s="207"/>
      <c r="D13" s="207"/>
      <c r="E13" s="207"/>
      <c r="F13" s="208"/>
      <c r="G13" s="67">
        <v>804769.31</v>
      </c>
      <c r="H13" s="52">
        <v>1922754</v>
      </c>
      <c r="I13" s="52">
        <v>945509.57</v>
      </c>
      <c r="J13" s="72"/>
      <c r="K13" s="72">
        <f>I13/H13*100</f>
        <v>49.174755064870489</v>
      </c>
    </row>
    <row r="14" spans="2:11" x14ac:dyDescent="0.25">
      <c r="B14" s="194" t="s">
        <v>16</v>
      </c>
      <c r="C14" s="195"/>
      <c r="D14" s="195"/>
      <c r="E14" s="195"/>
      <c r="F14" s="202"/>
      <c r="G14" s="65">
        <v>6741.25</v>
      </c>
      <c r="H14" s="52">
        <v>215010</v>
      </c>
      <c r="I14" s="52">
        <v>76907.66</v>
      </c>
      <c r="J14" s="72">
        <f t="shared" si="0"/>
        <v>1140.8516224735768</v>
      </c>
      <c r="K14" s="72">
        <f>I14/H14*100</f>
        <v>35.769340960885543</v>
      </c>
    </row>
    <row r="15" spans="2:11" x14ac:dyDescent="0.25">
      <c r="B15" s="16" t="s">
        <v>1</v>
      </c>
      <c r="C15" s="17"/>
      <c r="D15" s="17"/>
      <c r="E15" s="17"/>
      <c r="F15" s="17"/>
      <c r="G15" s="66">
        <f>SUM(G13:G14)</f>
        <v>811510.56</v>
      </c>
      <c r="H15" s="53">
        <f>H13+H14</f>
        <v>2137764</v>
      </c>
      <c r="I15" s="53">
        <f>I13+I14</f>
        <v>1022417.23</v>
      </c>
      <c r="J15" s="72">
        <f t="shared" si="0"/>
        <v>125.98939316328797</v>
      </c>
      <c r="K15" s="72">
        <f>I15/H15*100</f>
        <v>47.826478039671358</v>
      </c>
    </row>
    <row r="16" spans="2:11" ht="15" customHeight="1" x14ac:dyDescent="0.25">
      <c r="B16" s="203" t="s">
        <v>2</v>
      </c>
      <c r="C16" s="204"/>
      <c r="D16" s="204"/>
      <c r="E16" s="204"/>
      <c r="F16" s="205"/>
      <c r="G16" s="154">
        <f>G12-G15</f>
        <v>-109970.8600000001</v>
      </c>
      <c r="H16" s="54">
        <v>19327</v>
      </c>
      <c r="I16" s="54">
        <f>SUM(I12-I15)</f>
        <v>-90459.349999999977</v>
      </c>
      <c r="J16" s="72">
        <f t="shared" si="0"/>
        <v>82.257563503640768</v>
      </c>
      <c r="K16" s="72"/>
    </row>
    <row r="17" spans="2:11" ht="18" x14ac:dyDescent="0.25">
      <c r="B17" s="2"/>
      <c r="C17" s="6"/>
      <c r="D17" s="6"/>
      <c r="E17" s="6"/>
      <c r="F17" s="6"/>
      <c r="G17" s="6"/>
      <c r="H17" s="6"/>
      <c r="I17" s="6"/>
      <c r="J17" s="1"/>
      <c r="K17" s="1"/>
    </row>
    <row r="18" spans="2:11" ht="18" customHeight="1" x14ac:dyDescent="0.25">
      <c r="B18" s="210"/>
      <c r="C18" s="210"/>
      <c r="D18" s="210"/>
      <c r="E18" s="210"/>
      <c r="F18" s="210"/>
      <c r="G18" s="6"/>
      <c r="H18" s="6"/>
      <c r="I18" s="6"/>
      <c r="J18" s="1"/>
      <c r="K18" s="1"/>
    </row>
    <row r="19" spans="2:11" ht="25.5" customHeight="1" x14ac:dyDescent="0.25">
      <c r="B19" s="210" t="s">
        <v>32</v>
      </c>
      <c r="C19" s="210"/>
      <c r="D19" s="210"/>
      <c r="E19" s="210"/>
      <c r="F19" s="210"/>
      <c r="G19" s="6"/>
      <c r="H19" s="6"/>
      <c r="I19" s="6"/>
      <c r="J19" s="1"/>
      <c r="K19" s="1"/>
    </row>
    <row r="20" spans="2:11" ht="25.5" customHeight="1" x14ac:dyDescent="0.25">
      <c r="B20" s="216" t="s">
        <v>5</v>
      </c>
      <c r="C20" s="216"/>
      <c r="D20" s="216"/>
      <c r="E20" s="216"/>
      <c r="F20" s="216"/>
      <c r="G20" s="23" t="s">
        <v>158</v>
      </c>
      <c r="H20" s="140" t="s">
        <v>178</v>
      </c>
      <c r="I20" s="140" t="s">
        <v>179</v>
      </c>
      <c r="J20" s="140" t="s">
        <v>12</v>
      </c>
      <c r="K20" s="140" t="s">
        <v>116</v>
      </c>
    </row>
    <row r="21" spans="2:11" ht="15.75" customHeight="1" x14ac:dyDescent="0.25">
      <c r="B21" s="217">
        <v>1</v>
      </c>
      <c r="C21" s="218"/>
      <c r="D21" s="218"/>
      <c r="E21" s="218"/>
      <c r="F21" s="218"/>
      <c r="G21" s="141">
        <v>2</v>
      </c>
      <c r="H21" s="27">
        <v>3</v>
      </c>
      <c r="I21" s="27">
        <v>5</v>
      </c>
      <c r="J21" s="27" t="s">
        <v>23</v>
      </c>
      <c r="K21" s="27" t="s">
        <v>168</v>
      </c>
    </row>
    <row r="22" spans="2:11" ht="15" customHeight="1" x14ac:dyDescent="0.25">
      <c r="B22" s="191" t="s">
        <v>17</v>
      </c>
      <c r="C22" s="192"/>
      <c r="D22" s="192"/>
      <c r="E22" s="192"/>
      <c r="F22" s="192"/>
      <c r="G22" s="148">
        <v>0</v>
      </c>
      <c r="H22" s="151">
        <v>0</v>
      </c>
      <c r="I22" s="151">
        <v>0</v>
      </c>
      <c r="J22" s="15"/>
      <c r="K22" s="15"/>
    </row>
    <row r="23" spans="2:11" x14ac:dyDescent="0.25">
      <c r="B23" s="191" t="s">
        <v>18</v>
      </c>
      <c r="C23" s="211"/>
      <c r="D23" s="211"/>
      <c r="E23" s="211"/>
      <c r="F23" s="211"/>
      <c r="G23" s="149">
        <v>0</v>
      </c>
      <c r="H23" s="151">
        <v>0</v>
      </c>
      <c r="I23" s="151">
        <v>0</v>
      </c>
      <c r="J23" s="15"/>
      <c r="K23" s="15"/>
    </row>
    <row r="24" spans="2:11" ht="15" customHeight="1" x14ac:dyDescent="0.25">
      <c r="B24" s="212" t="s">
        <v>169</v>
      </c>
      <c r="C24" s="213"/>
      <c r="D24" s="213"/>
      <c r="E24" s="213"/>
      <c r="F24" s="214"/>
      <c r="G24" s="150">
        <v>0</v>
      </c>
      <c r="H24" s="152">
        <v>0</v>
      </c>
      <c r="I24" s="152">
        <v>0</v>
      </c>
      <c r="J24" s="29"/>
      <c r="K24" s="29"/>
    </row>
    <row r="25" spans="2:11" ht="15" customHeight="1" x14ac:dyDescent="0.25">
      <c r="B25" s="191" t="s">
        <v>170</v>
      </c>
      <c r="C25" s="211"/>
      <c r="D25" s="211"/>
      <c r="E25" s="211"/>
      <c r="F25" s="211"/>
      <c r="G25" s="143">
        <v>301326.45</v>
      </c>
      <c r="H25" s="52">
        <v>301326.45</v>
      </c>
      <c r="I25" s="52">
        <v>408444.54</v>
      </c>
      <c r="J25" s="159">
        <f>I25/G25*100</f>
        <v>135.54885075638066</v>
      </c>
      <c r="K25" s="159">
        <f>I25/H25*100</f>
        <v>135.54885075638066</v>
      </c>
    </row>
    <row r="26" spans="2:11" ht="15" customHeight="1" x14ac:dyDescent="0.25">
      <c r="B26" s="191" t="s">
        <v>171</v>
      </c>
      <c r="C26" s="211"/>
      <c r="D26" s="211"/>
      <c r="E26" s="211"/>
      <c r="F26" s="211"/>
      <c r="G26" s="143">
        <v>191355.59</v>
      </c>
      <c r="H26" s="52">
        <v>320653.45</v>
      </c>
      <c r="I26" s="52">
        <v>317985.19</v>
      </c>
      <c r="J26" s="159">
        <f>I26/G26*100</f>
        <v>166.17502002423865</v>
      </c>
      <c r="K26" s="159">
        <f>I26/H26*100</f>
        <v>99.16786798956943</v>
      </c>
    </row>
    <row r="27" spans="2:11" ht="15" customHeight="1" x14ac:dyDescent="0.25">
      <c r="B27" s="212" t="s">
        <v>172</v>
      </c>
      <c r="C27" s="213"/>
      <c r="D27" s="213"/>
      <c r="E27" s="213"/>
      <c r="F27" s="214"/>
      <c r="G27" s="144">
        <v>109970.86</v>
      </c>
      <c r="H27" s="145">
        <v>-19327</v>
      </c>
      <c r="I27" s="145">
        <v>90459.35</v>
      </c>
      <c r="J27" s="160">
        <f>I27/G27*100</f>
        <v>82.257563503640867</v>
      </c>
      <c r="K27" s="161"/>
    </row>
    <row r="28" spans="2:11" ht="36.75" customHeight="1" x14ac:dyDescent="0.25">
      <c r="B28" s="215" t="s">
        <v>173</v>
      </c>
      <c r="C28" s="215"/>
      <c r="D28" s="215"/>
      <c r="E28" s="215"/>
      <c r="F28" s="215"/>
      <c r="G28" s="146">
        <v>0</v>
      </c>
      <c r="H28" s="147">
        <v>0</v>
      </c>
      <c r="I28" s="147">
        <v>0</v>
      </c>
      <c r="J28" s="142"/>
      <c r="K28" s="142"/>
    </row>
    <row r="29" spans="2:11" ht="15" customHeight="1" x14ac:dyDescent="0.25">
      <c r="B29" s="187"/>
      <c r="C29" s="187"/>
      <c r="D29" s="187"/>
      <c r="E29" s="187"/>
      <c r="F29" s="187"/>
      <c r="G29" s="187"/>
      <c r="H29" s="187"/>
      <c r="I29" s="187"/>
      <c r="J29" s="187"/>
    </row>
    <row r="30" spans="2:11" x14ac:dyDescent="0.25">
      <c r="B30" s="187"/>
      <c r="C30" s="187"/>
      <c r="D30" s="187"/>
      <c r="E30" s="187"/>
      <c r="F30" s="187"/>
      <c r="G30" s="187"/>
      <c r="H30" s="187"/>
      <c r="I30" s="187"/>
      <c r="J30" s="187"/>
    </row>
  </sheetData>
  <mergeCells count="24">
    <mergeCell ref="B26:F26"/>
    <mergeCell ref="B27:F27"/>
    <mergeCell ref="B28:F28"/>
    <mergeCell ref="B19:F19"/>
    <mergeCell ref="B20:F20"/>
    <mergeCell ref="B21:F21"/>
    <mergeCell ref="B23:F23"/>
    <mergeCell ref="B24:F24"/>
    <mergeCell ref="B5:J5"/>
    <mergeCell ref="B3:J3"/>
    <mergeCell ref="B1:J1"/>
    <mergeCell ref="B29:J30"/>
    <mergeCell ref="B12:F12"/>
    <mergeCell ref="B22:F22"/>
    <mergeCell ref="B10:F10"/>
    <mergeCell ref="B11:F11"/>
    <mergeCell ref="B8:F8"/>
    <mergeCell ref="B9:F9"/>
    <mergeCell ref="B14:F14"/>
    <mergeCell ref="B16:F16"/>
    <mergeCell ref="B13:F13"/>
    <mergeCell ref="B7:F7"/>
    <mergeCell ref="B18:F18"/>
    <mergeCell ref="B25:F25"/>
  </mergeCells>
  <phoneticPr fontId="15" type="noConversion"/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121"/>
  <sheetViews>
    <sheetView zoomScale="90" zoomScaleNormal="90" workbookViewId="0">
      <selection activeCell="H8" sqref="H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68.5703125" customWidth="1"/>
    <col min="7" max="7" width="25.28515625" customWidth="1"/>
    <col min="8" max="8" width="23.7109375" customWidth="1"/>
    <col min="9" max="9" width="22.85546875" customWidth="1"/>
    <col min="10" max="10" width="12" customWidth="1"/>
    <col min="11" max="11" width="12.28515625" customWidth="1"/>
    <col min="12" max="12" width="9.140625" customWidth="1"/>
  </cols>
  <sheetData>
    <row r="1" spans="2:11" ht="18" x14ac:dyDescent="0.25">
      <c r="B1" s="2"/>
      <c r="C1" s="2"/>
      <c r="D1" s="2"/>
      <c r="E1" s="2"/>
      <c r="F1" s="2"/>
      <c r="G1" s="2"/>
      <c r="H1" s="2"/>
      <c r="I1" s="2"/>
      <c r="J1" s="2"/>
    </row>
    <row r="2" spans="2:11" ht="15.75" customHeight="1" x14ac:dyDescent="0.25">
      <c r="B2" s="186" t="s">
        <v>6</v>
      </c>
      <c r="C2" s="186"/>
      <c r="D2" s="186"/>
      <c r="E2" s="186"/>
      <c r="F2" s="186"/>
      <c r="G2" s="186"/>
      <c r="H2" s="186"/>
      <c r="I2" s="186"/>
      <c r="J2" s="186"/>
      <c r="K2" s="36"/>
    </row>
    <row r="3" spans="2:11" ht="18" x14ac:dyDescent="0.25">
      <c r="B3" s="2"/>
      <c r="C3" s="2"/>
      <c r="D3" s="2"/>
      <c r="E3" s="2"/>
      <c r="F3" s="2"/>
      <c r="G3" s="2"/>
      <c r="H3" s="2"/>
      <c r="I3" s="3"/>
      <c r="J3" s="3"/>
      <c r="K3" s="36"/>
    </row>
    <row r="4" spans="2:11" ht="15.75" customHeight="1" x14ac:dyDescent="0.25">
      <c r="B4" s="186" t="s">
        <v>31</v>
      </c>
      <c r="C4" s="186"/>
      <c r="D4" s="186"/>
      <c r="E4" s="186"/>
      <c r="F4" s="186"/>
      <c r="G4" s="186"/>
      <c r="H4" s="186"/>
      <c r="I4" s="186"/>
      <c r="J4" s="186"/>
      <c r="K4" s="36"/>
    </row>
    <row r="5" spans="2:11" ht="18" x14ac:dyDescent="0.25">
      <c r="B5" s="2"/>
      <c r="C5" s="2"/>
      <c r="D5" s="2"/>
      <c r="E5" s="2"/>
      <c r="F5" s="2"/>
      <c r="G5" s="2"/>
      <c r="H5" s="2"/>
      <c r="I5" s="3"/>
      <c r="J5" s="3"/>
      <c r="K5" s="36"/>
    </row>
    <row r="6" spans="2:11" ht="15.75" customHeight="1" x14ac:dyDescent="0.25">
      <c r="B6" s="186" t="s">
        <v>24</v>
      </c>
      <c r="C6" s="186"/>
      <c r="D6" s="186"/>
      <c r="E6" s="186"/>
      <c r="F6" s="186"/>
      <c r="G6" s="186"/>
      <c r="H6" s="186"/>
      <c r="I6" s="186"/>
      <c r="J6" s="186"/>
      <c r="K6" s="36"/>
    </row>
    <row r="7" spans="2:11" ht="18" x14ac:dyDescent="0.25">
      <c r="B7" s="2"/>
      <c r="C7" s="2"/>
      <c r="D7" s="2"/>
      <c r="E7" s="2"/>
      <c r="F7" s="2"/>
      <c r="G7" s="2"/>
      <c r="H7" s="2"/>
      <c r="I7" s="128"/>
      <c r="J7" s="3"/>
      <c r="K7" s="36"/>
    </row>
    <row r="8" spans="2:11" ht="45" customHeight="1" x14ac:dyDescent="0.25">
      <c r="B8" s="222" t="s">
        <v>5</v>
      </c>
      <c r="C8" s="223"/>
      <c r="D8" s="223"/>
      <c r="E8" s="223"/>
      <c r="F8" s="224"/>
      <c r="G8" s="29" t="s">
        <v>160</v>
      </c>
      <c r="H8" s="29" t="s">
        <v>178</v>
      </c>
      <c r="I8" s="29" t="s">
        <v>187</v>
      </c>
      <c r="J8" s="29" t="s">
        <v>12</v>
      </c>
      <c r="K8" s="29" t="s">
        <v>12</v>
      </c>
    </row>
    <row r="9" spans="2:11" x14ac:dyDescent="0.25">
      <c r="B9" s="219">
        <v>1</v>
      </c>
      <c r="C9" s="220"/>
      <c r="D9" s="220"/>
      <c r="E9" s="220"/>
      <c r="F9" s="221"/>
      <c r="G9" s="30">
        <v>2</v>
      </c>
      <c r="H9" s="30">
        <v>3</v>
      </c>
      <c r="I9" s="30">
        <v>4</v>
      </c>
      <c r="J9" s="30" t="s">
        <v>154</v>
      </c>
      <c r="K9" s="30" t="s">
        <v>156</v>
      </c>
    </row>
    <row r="10" spans="2:11" x14ac:dyDescent="0.25">
      <c r="B10" s="8"/>
      <c r="C10" s="8"/>
      <c r="D10" s="8"/>
      <c r="E10" s="8"/>
      <c r="F10" s="8" t="s">
        <v>29</v>
      </c>
      <c r="G10" s="48">
        <f>SUM(G11)</f>
        <v>701539.7</v>
      </c>
      <c r="H10" s="48">
        <f>SUM(H11)</f>
        <v>2157091</v>
      </c>
      <c r="I10" s="127">
        <f>SUM(I11)</f>
        <v>931957.87999999989</v>
      </c>
      <c r="J10" s="50">
        <f>I10/G10*100</f>
        <v>132.84463872821453</v>
      </c>
      <c r="K10" s="50">
        <f>I10/H10*100</f>
        <v>43.204384052411321</v>
      </c>
    </row>
    <row r="11" spans="2:11" x14ac:dyDescent="0.25">
      <c r="B11" s="8">
        <v>6</v>
      </c>
      <c r="C11" s="8"/>
      <c r="D11" s="8"/>
      <c r="E11" s="8"/>
      <c r="F11" s="8" t="s">
        <v>3</v>
      </c>
      <c r="G11" s="48">
        <f>SUM(G12,G17,G21,G23,G29)</f>
        <v>701539.7</v>
      </c>
      <c r="H11" s="56">
        <f>SUM(H12,H17,H20,H23,H29)</f>
        <v>2157091</v>
      </c>
      <c r="I11" s="139">
        <f>SUM(I12,I17,I20,I23,I29)</f>
        <v>931957.87999999989</v>
      </c>
      <c r="J11" s="50">
        <f>I11/G11*100</f>
        <v>132.84463872821453</v>
      </c>
      <c r="K11" s="50">
        <f>I11/H11*100</f>
        <v>43.204384052411321</v>
      </c>
    </row>
    <row r="12" spans="2:11" x14ac:dyDescent="0.25">
      <c r="B12" s="8"/>
      <c r="C12" s="11">
        <v>63</v>
      </c>
      <c r="D12" s="11"/>
      <c r="E12" s="11"/>
      <c r="F12" s="11" t="s">
        <v>7</v>
      </c>
      <c r="G12" s="48">
        <f>SUM(G13,G15)</f>
        <v>27685.439999999999</v>
      </c>
      <c r="H12" s="42">
        <f>SUM(H13)</f>
        <v>6800</v>
      </c>
      <c r="I12" s="127">
        <f>SUM(I13,I15)</f>
        <v>0</v>
      </c>
      <c r="J12" s="50"/>
      <c r="K12" s="50">
        <f>I12/H12*100</f>
        <v>0</v>
      </c>
    </row>
    <row r="13" spans="2:11" x14ac:dyDescent="0.25">
      <c r="B13" s="9"/>
      <c r="C13" s="9"/>
      <c r="D13" s="9">
        <v>636</v>
      </c>
      <c r="E13" s="9"/>
      <c r="F13" s="9" t="s">
        <v>103</v>
      </c>
      <c r="G13" s="49">
        <f>SUM(G14)</f>
        <v>6000</v>
      </c>
      <c r="H13" s="43">
        <f>SUM(H14)</f>
        <v>6800</v>
      </c>
      <c r="I13" s="125">
        <v>0</v>
      </c>
      <c r="J13" s="50"/>
      <c r="K13" s="50">
        <f>I13/H13*100</f>
        <v>0</v>
      </c>
    </row>
    <row r="14" spans="2:11" ht="16.5" customHeight="1" x14ac:dyDescent="0.25">
      <c r="B14" s="9"/>
      <c r="C14" s="9"/>
      <c r="D14" s="9"/>
      <c r="E14" s="9">
        <v>6361</v>
      </c>
      <c r="F14" s="9" t="s">
        <v>36</v>
      </c>
      <c r="G14" s="43">
        <v>6000</v>
      </c>
      <c r="H14" s="43">
        <v>6800</v>
      </c>
      <c r="I14" s="125">
        <v>0</v>
      </c>
      <c r="J14" s="50"/>
      <c r="K14" s="50"/>
    </row>
    <row r="15" spans="2:11" ht="16.5" customHeight="1" x14ac:dyDescent="0.25">
      <c r="B15" s="9"/>
      <c r="C15" s="9"/>
      <c r="D15" s="9">
        <v>638</v>
      </c>
      <c r="E15" s="9"/>
      <c r="F15" s="9" t="s">
        <v>166</v>
      </c>
      <c r="G15" s="58">
        <f>SUM(G16)</f>
        <v>21685.439999999999</v>
      </c>
      <c r="H15" s="43">
        <f>SUM(H16)</f>
        <v>0</v>
      </c>
      <c r="I15" s="125">
        <v>0</v>
      </c>
      <c r="J15" s="50"/>
      <c r="K15" s="50"/>
    </row>
    <row r="16" spans="2:11" ht="16.5" customHeight="1" x14ac:dyDescent="0.25">
      <c r="B16" s="9"/>
      <c r="C16" s="9"/>
      <c r="D16" s="9"/>
      <c r="E16" s="9">
        <v>6381</v>
      </c>
      <c r="F16" s="9" t="s">
        <v>167</v>
      </c>
      <c r="G16" s="58">
        <v>21685.439999999999</v>
      </c>
      <c r="H16" s="43">
        <v>0</v>
      </c>
      <c r="I16" s="125">
        <v>0</v>
      </c>
      <c r="J16" s="50"/>
      <c r="K16" s="50"/>
    </row>
    <row r="17" spans="2:11" ht="16.5" customHeight="1" x14ac:dyDescent="0.25">
      <c r="B17" s="9"/>
      <c r="C17" s="9">
        <v>64</v>
      </c>
      <c r="D17" s="9"/>
      <c r="E17" s="9"/>
      <c r="F17" s="9" t="s">
        <v>104</v>
      </c>
      <c r="G17" s="48">
        <f t="shared" ref="G17:I18" si="0">SUM(G18)</f>
        <v>55.3</v>
      </c>
      <c r="H17" s="32">
        <f t="shared" si="0"/>
        <v>150</v>
      </c>
      <c r="I17" s="138">
        <f t="shared" si="0"/>
        <v>73.260000000000005</v>
      </c>
      <c r="J17" s="50">
        <f>I17/G17*100</f>
        <v>132.47739602169983</v>
      </c>
      <c r="K17" s="50">
        <f>I17/H17*100</f>
        <v>48.84</v>
      </c>
    </row>
    <row r="18" spans="2:11" ht="16.5" customHeight="1" x14ac:dyDescent="0.25">
      <c r="B18" s="9"/>
      <c r="C18" s="9"/>
      <c r="D18" s="9">
        <v>641</v>
      </c>
      <c r="E18" s="9"/>
      <c r="F18" s="9" t="s">
        <v>105</v>
      </c>
      <c r="G18" s="49">
        <f t="shared" si="0"/>
        <v>55.3</v>
      </c>
      <c r="H18" s="7">
        <f t="shared" si="0"/>
        <v>150</v>
      </c>
      <c r="I18" s="33">
        <f>SUM(I19)</f>
        <v>73.260000000000005</v>
      </c>
      <c r="J18" s="50"/>
      <c r="K18" s="50"/>
    </row>
    <row r="19" spans="2:11" x14ac:dyDescent="0.25">
      <c r="B19" s="9"/>
      <c r="C19" s="9"/>
      <c r="D19" s="9"/>
      <c r="E19" s="9">
        <v>6413</v>
      </c>
      <c r="F19" s="9" t="s">
        <v>35</v>
      </c>
      <c r="G19" s="49">
        <v>55.3</v>
      </c>
      <c r="H19" s="7">
        <v>150</v>
      </c>
      <c r="I19" s="37">
        <v>73.260000000000005</v>
      </c>
      <c r="J19" s="50">
        <f>I19/G19*100</f>
        <v>132.47739602169983</v>
      </c>
      <c r="K19" s="50"/>
    </row>
    <row r="20" spans="2:11" x14ac:dyDescent="0.25">
      <c r="B20" s="9"/>
      <c r="C20" s="9">
        <v>65</v>
      </c>
      <c r="D20" s="9"/>
      <c r="E20" s="9"/>
      <c r="F20" s="9" t="s">
        <v>101</v>
      </c>
      <c r="G20" s="48">
        <f t="shared" ref="G20:I21" si="1">SUM(G21)</f>
        <v>85273.31</v>
      </c>
      <c r="H20" s="32">
        <f t="shared" si="1"/>
        <v>340200</v>
      </c>
      <c r="I20" s="63">
        <f t="shared" si="1"/>
        <v>132664.45000000001</v>
      </c>
      <c r="J20" s="50"/>
      <c r="K20" s="50">
        <f>I20/H20*100</f>
        <v>38.996017048794826</v>
      </c>
    </row>
    <row r="21" spans="2:11" x14ac:dyDescent="0.25">
      <c r="B21" s="9"/>
      <c r="C21" s="9"/>
      <c r="D21" s="9">
        <v>652</v>
      </c>
      <c r="E21" s="9"/>
      <c r="F21" s="9" t="s">
        <v>101</v>
      </c>
      <c r="G21" s="49">
        <f>SUM(G22)</f>
        <v>85273.31</v>
      </c>
      <c r="H21" s="43">
        <f t="shared" si="1"/>
        <v>340200</v>
      </c>
      <c r="I21" s="41">
        <f>SUM(I22)</f>
        <v>132664.45000000001</v>
      </c>
      <c r="J21" s="50"/>
      <c r="K21" s="50">
        <v>39</v>
      </c>
    </row>
    <row r="22" spans="2:11" x14ac:dyDescent="0.25">
      <c r="B22" s="9"/>
      <c r="C22" s="9"/>
      <c r="D22" s="10"/>
      <c r="E22" s="10">
        <v>6526</v>
      </c>
      <c r="F22" s="9" t="s">
        <v>34</v>
      </c>
      <c r="G22" s="49">
        <v>85273.31</v>
      </c>
      <c r="H22" s="43">
        <v>340200</v>
      </c>
      <c r="I22" s="41">
        <v>132664.45000000001</v>
      </c>
      <c r="J22" s="50"/>
      <c r="K22" s="50">
        <v>39</v>
      </c>
    </row>
    <row r="23" spans="2:11" x14ac:dyDescent="0.25">
      <c r="B23" s="9"/>
      <c r="C23" s="9">
        <v>66</v>
      </c>
      <c r="D23" s="10"/>
      <c r="E23" s="10"/>
      <c r="F23" s="11" t="s">
        <v>102</v>
      </c>
      <c r="G23" s="48">
        <f>SUM(G24)</f>
        <v>8148.9</v>
      </c>
      <c r="H23" s="42">
        <f>SUM(H24,H27)</f>
        <v>75000</v>
      </c>
      <c r="I23" s="42">
        <f>SUM(I24,I27)</f>
        <v>35461</v>
      </c>
      <c r="J23" s="50">
        <f>I23/G23*100</f>
        <v>435.16302813876723</v>
      </c>
      <c r="K23" s="50">
        <f>I23/H23*100</f>
        <v>47.281333333333329</v>
      </c>
    </row>
    <row r="24" spans="2:11" x14ac:dyDescent="0.25">
      <c r="B24" s="9"/>
      <c r="C24" s="14"/>
      <c r="D24" s="10">
        <v>661</v>
      </c>
      <c r="E24" s="10"/>
      <c r="F24" s="11" t="s">
        <v>19</v>
      </c>
      <c r="G24" s="49">
        <f>SUM(G25:G26)</f>
        <v>8148.9</v>
      </c>
      <c r="H24" s="43">
        <f>SUM(H25:H26)</f>
        <v>75000</v>
      </c>
      <c r="I24" s="41">
        <f>SUM(I25:I26)</f>
        <v>35461</v>
      </c>
      <c r="J24" s="50"/>
      <c r="K24" s="50"/>
    </row>
    <row r="25" spans="2:11" x14ac:dyDescent="0.25">
      <c r="B25" s="9"/>
      <c r="C25" s="14"/>
      <c r="D25" s="10"/>
      <c r="E25" s="10">
        <v>6614</v>
      </c>
      <c r="F25" s="11" t="s">
        <v>20</v>
      </c>
      <c r="G25" s="49">
        <v>7948.9</v>
      </c>
      <c r="H25" s="43">
        <v>35000</v>
      </c>
      <c r="I25" s="41">
        <v>16061</v>
      </c>
      <c r="J25" s="50">
        <f>I25/G25*100</f>
        <v>202.05311426738294</v>
      </c>
      <c r="K25" s="50">
        <f>I25/H25*100</f>
        <v>45.888571428571431</v>
      </c>
    </row>
    <row r="26" spans="2:11" x14ac:dyDescent="0.25">
      <c r="B26" s="9"/>
      <c r="C26" s="14"/>
      <c r="D26" s="10"/>
      <c r="E26" s="10">
        <v>6615</v>
      </c>
      <c r="F26" s="11" t="s">
        <v>37</v>
      </c>
      <c r="G26" s="49">
        <v>200</v>
      </c>
      <c r="H26" s="43">
        <v>40000</v>
      </c>
      <c r="I26" s="55">
        <v>19400</v>
      </c>
      <c r="J26" s="50">
        <f>I26/G26*100</f>
        <v>9700</v>
      </c>
      <c r="K26" s="50">
        <f>I26/H26*100</f>
        <v>48.5</v>
      </c>
    </row>
    <row r="27" spans="2:11" ht="25.5" x14ac:dyDescent="0.25">
      <c r="B27" s="9"/>
      <c r="C27" s="14"/>
      <c r="D27" s="10">
        <v>663</v>
      </c>
      <c r="E27" s="10"/>
      <c r="F27" s="11" t="s">
        <v>163</v>
      </c>
      <c r="G27" s="48">
        <v>0</v>
      </c>
      <c r="H27" s="42">
        <f>SUM(H28)</f>
        <v>0</v>
      </c>
      <c r="I27" s="50">
        <f>SUM(I28)</f>
        <v>0</v>
      </c>
      <c r="J27" s="50"/>
      <c r="K27" s="50"/>
    </row>
    <row r="28" spans="2:11" x14ac:dyDescent="0.25">
      <c r="B28" s="9"/>
      <c r="C28" s="14"/>
      <c r="D28" s="10"/>
      <c r="E28" s="10">
        <v>6631</v>
      </c>
      <c r="F28" s="11" t="s">
        <v>164</v>
      </c>
      <c r="G28" s="43">
        <v>0</v>
      </c>
      <c r="H28" s="43"/>
      <c r="I28" s="50">
        <v>0</v>
      </c>
      <c r="J28" s="50"/>
      <c r="K28" s="50"/>
    </row>
    <row r="29" spans="2:11" x14ac:dyDescent="0.25">
      <c r="B29" s="9"/>
      <c r="C29" s="9">
        <v>67</v>
      </c>
      <c r="D29" s="10"/>
      <c r="E29" s="10"/>
      <c r="F29" s="11" t="s">
        <v>106</v>
      </c>
      <c r="G29" s="48">
        <f>SUM(G30)</f>
        <v>580376.75</v>
      </c>
      <c r="H29" s="63">
        <f>SUM(H30)</f>
        <v>1734941</v>
      </c>
      <c r="I29" s="63">
        <f>SUM(I30)</f>
        <v>763759.16999999993</v>
      </c>
      <c r="J29" s="50">
        <f>I29/G29*100</f>
        <v>131.59713410297707</v>
      </c>
      <c r="K29" s="50">
        <f>I29/H29*100</f>
        <v>44.02219844939971</v>
      </c>
    </row>
    <row r="30" spans="2:11" ht="25.5" x14ac:dyDescent="0.25">
      <c r="B30" s="9"/>
      <c r="C30" s="9"/>
      <c r="D30" s="10">
        <v>671</v>
      </c>
      <c r="E30" s="10"/>
      <c r="F30" s="11" t="s">
        <v>107</v>
      </c>
      <c r="G30" s="49">
        <f>SUM(G31:G32)</f>
        <v>580376.75</v>
      </c>
      <c r="H30" s="63">
        <f>SUM(H31:H32)</f>
        <v>1734941</v>
      </c>
      <c r="I30" s="63">
        <f>SUM(I31:I32)</f>
        <v>763759.16999999993</v>
      </c>
      <c r="J30" s="50">
        <f>I30/G30*100</f>
        <v>131.59713410297707</v>
      </c>
      <c r="K30" s="50">
        <f>I30/H30*100</f>
        <v>44.02219844939971</v>
      </c>
    </row>
    <row r="31" spans="2:11" x14ac:dyDescent="0.25">
      <c r="B31" s="9"/>
      <c r="C31" s="9"/>
      <c r="D31" s="10"/>
      <c r="E31" s="10">
        <v>6711</v>
      </c>
      <c r="F31" s="11" t="s">
        <v>92</v>
      </c>
      <c r="G31" s="49">
        <v>580376.75</v>
      </c>
      <c r="H31" s="41">
        <v>1566731</v>
      </c>
      <c r="I31" s="41">
        <v>712321.95</v>
      </c>
      <c r="J31" s="50">
        <f>I31/G31*100</f>
        <v>122.73440484995307</v>
      </c>
      <c r="K31" s="50">
        <f>I31/H31*100</f>
        <v>45.46549152343318</v>
      </c>
    </row>
    <row r="32" spans="2:11" x14ac:dyDescent="0.25">
      <c r="B32" s="9"/>
      <c r="C32" s="9"/>
      <c r="D32" s="10"/>
      <c r="E32" s="10">
        <v>6712</v>
      </c>
      <c r="F32" s="11" t="s">
        <v>93</v>
      </c>
      <c r="G32" s="49">
        <v>0</v>
      </c>
      <c r="H32" s="41">
        <v>168210</v>
      </c>
      <c r="I32" s="37">
        <v>51437.22</v>
      </c>
      <c r="J32" s="50"/>
      <c r="K32" s="50">
        <f>I32/H32*100</f>
        <v>30.579168896022829</v>
      </c>
    </row>
    <row r="33" spans="2:11" x14ac:dyDescent="0.25">
      <c r="B33" s="36"/>
      <c r="C33" s="36"/>
      <c r="D33" s="36"/>
      <c r="E33" s="36"/>
      <c r="F33" s="36"/>
      <c r="G33" s="36"/>
      <c r="H33" s="36"/>
      <c r="I33" s="36"/>
      <c r="J33" s="57"/>
      <c r="K33" s="36"/>
    </row>
    <row r="34" spans="2:11" ht="18" x14ac:dyDescent="0.25">
      <c r="B34" s="2"/>
      <c r="C34" s="2"/>
      <c r="D34" s="2"/>
      <c r="E34" s="2"/>
      <c r="F34" s="2"/>
      <c r="G34" s="2"/>
      <c r="H34" s="2"/>
      <c r="I34" s="3"/>
      <c r="J34" s="3"/>
      <c r="K34" s="36"/>
    </row>
    <row r="35" spans="2:11" ht="36.75" customHeight="1" x14ac:dyDescent="0.25">
      <c r="B35" s="222" t="s">
        <v>5</v>
      </c>
      <c r="C35" s="223"/>
      <c r="D35" s="223"/>
      <c r="E35" s="223"/>
      <c r="F35" s="224"/>
      <c r="G35" s="29" t="s">
        <v>160</v>
      </c>
      <c r="H35" s="29" t="s">
        <v>157</v>
      </c>
      <c r="I35" s="29" t="s">
        <v>160</v>
      </c>
      <c r="J35" s="29" t="s">
        <v>12</v>
      </c>
      <c r="K35" s="29" t="s">
        <v>12</v>
      </c>
    </row>
    <row r="36" spans="2:11" x14ac:dyDescent="0.25">
      <c r="B36" s="219">
        <v>1</v>
      </c>
      <c r="C36" s="220"/>
      <c r="D36" s="220"/>
      <c r="E36" s="220"/>
      <c r="F36" s="221"/>
      <c r="G36" s="30">
        <v>2</v>
      </c>
      <c r="H36" s="30">
        <v>3</v>
      </c>
      <c r="I36" s="30">
        <v>4</v>
      </c>
      <c r="J36" s="30" t="s">
        <v>154</v>
      </c>
      <c r="K36" s="30" t="s">
        <v>155</v>
      </c>
    </row>
    <row r="37" spans="2:11" x14ac:dyDescent="0.25">
      <c r="B37" s="8"/>
      <c r="C37" s="8"/>
      <c r="D37" s="8"/>
      <c r="E37" s="8"/>
      <c r="F37" s="11" t="s">
        <v>28</v>
      </c>
      <c r="G37" s="42">
        <f>SUM(G38,G85)</f>
        <v>811510.55999999994</v>
      </c>
      <c r="H37" s="42">
        <f>SUM(H38,H85)</f>
        <v>2137764</v>
      </c>
      <c r="I37" s="60">
        <f>SUM(I38,I85)</f>
        <v>1022417.23</v>
      </c>
      <c r="J37" s="50">
        <f t="shared" ref="J37:J42" si="2">I37/G37*100</f>
        <v>125.98939316328799</v>
      </c>
      <c r="K37" s="50">
        <f t="shared" ref="K37:K42" si="3">I37/H37*100</f>
        <v>47.826478039671358</v>
      </c>
    </row>
    <row r="38" spans="2:11" x14ac:dyDescent="0.25">
      <c r="B38" s="8">
        <v>3</v>
      </c>
      <c r="C38" s="8"/>
      <c r="D38" s="8"/>
      <c r="E38" s="8"/>
      <c r="F38" s="8" t="s">
        <v>4</v>
      </c>
      <c r="G38" s="58">
        <f>SUM(G39,G46,G77,G82)</f>
        <v>804769.30999999994</v>
      </c>
      <c r="H38" s="42">
        <f>SUM(H39,H46,H77,H82)</f>
        <v>1922754</v>
      </c>
      <c r="I38" s="43">
        <f>SUM(I39,I46,I77,I82)</f>
        <v>945509.57</v>
      </c>
      <c r="J38" s="50">
        <f t="shared" si="2"/>
        <v>117.48827375139344</v>
      </c>
      <c r="K38" s="50">
        <f t="shared" si="3"/>
        <v>49.174755064870489</v>
      </c>
    </row>
    <row r="39" spans="2:11" x14ac:dyDescent="0.25">
      <c r="B39" s="9"/>
      <c r="C39" s="14">
        <v>31</v>
      </c>
      <c r="D39" s="9"/>
      <c r="E39" s="38"/>
      <c r="F39" s="37" t="s">
        <v>122</v>
      </c>
      <c r="G39" s="61">
        <f>SUM(G40,G42,G44)</f>
        <v>534595.92999999993</v>
      </c>
      <c r="H39" s="61">
        <f>SUM(H40,H42,H44)</f>
        <v>1255908</v>
      </c>
      <c r="I39" s="63">
        <f>SUM(I40,I42,I44)</f>
        <v>603503.57999999996</v>
      </c>
      <c r="J39" s="50">
        <f t="shared" si="2"/>
        <v>112.88966977358021</v>
      </c>
      <c r="K39" s="50">
        <f t="shared" si="3"/>
        <v>48.053167907203395</v>
      </c>
    </row>
    <row r="40" spans="2:11" x14ac:dyDescent="0.25">
      <c r="B40" s="9"/>
      <c r="C40" s="14"/>
      <c r="D40" s="9">
        <v>311</v>
      </c>
      <c r="E40" s="38"/>
      <c r="F40" s="37" t="s">
        <v>123</v>
      </c>
      <c r="G40" s="61">
        <f>SUM(G41:G41)</f>
        <v>448214.6</v>
      </c>
      <c r="H40" s="61">
        <f>SUM(H41:H41)</f>
        <v>1050916</v>
      </c>
      <c r="I40" s="63">
        <f>SUM(I41)</f>
        <v>502239.48</v>
      </c>
      <c r="J40" s="50">
        <f t="shared" si="2"/>
        <v>112.05335122952265</v>
      </c>
      <c r="K40" s="50">
        <f t="shared" si="3"/>
        <v>47.790639784721137</v>
      </c>
    </row>
    <row r="41" spans="2:11" x14ac:dyDescent="0.25">
      <c r="B41" s="9"/>
      <c r="C41" s="14"/>
      <c r="D41" s="9"/>
      <c r="E41" s="38">
        <v>3111</v>
      </c>
      <c r="F41" s="37" t="s">
        <v>21</v>
      </c>
      <c r="G41" s="40">
        <v>448214.6</v>
      </c>
      <c r="H41" s="40">
        <v>1050916</v>
      </c>
      <c r="I41" s="41">
        <v>502239.48</v>
      </c>
      <c r="J41" s="50">
        <f t="shared" si="2"/>
        <v>112.05335122952265</v>
      </c>
      <c r="K41" s="50">
        <f t="shared" si="3"/>
        <v>47.790639784721137</v>
      </c>
    </row>
    <row r="42" spans="2:11" ht="18" customHeight="1" x14ac:dyDescent="0.25">
      <c r="B42" s="9"/>
      <c r="C42" s="14"/>
      <c r="D42" s="9">
        <v>312</v>
      </c>
      <c r="E42" s="38"/>
      <c r="F42" s="37" t="s">
        <v>39</v>
      </c>
      <c r="G42" s="61">
        <f>SUM(G43)</f>
        <v>14982.88</v>
      </c>
      <c r="H42" s="61">
        <f>SUM(H43)</f>
        <v>31000</v>
      </c>
      <c r="I42" s="63">
        <f>SUM(I43)</f>
        <v>18798.330000000002</v>
      </c>
      <c r="J42" s="50">
        <f t="shared" si="2"/>
        <v>125.46539784073558</v>
      </c>
      <c r="K42" s="50">
        <f t="shared" si="3"/>
        <v>60.639774193548391</v>
      </c>
    </row>
    <row r="43" spans="2:11" x14ac:dyDescent="0.25">
      <c r="B43" s="9"/>
      <c r="C43" s="14"/>
      <c r="D43" s="9"/>
      <c r="E43" s="38">
        <v>3121</v>
      </c>
      <c r="F43" s="37" t="s">
        <v>39</v>
      </c>
      <c r="G43" s="40">
        <v>14982.88</v>
      </c>
      <c r="H43" s="40">
        <v>31000</v>
      </c>
      <c r="I43" s="41">
        <v>18798.330000000002</v>
      </c>
      <c r="J43" s="50"/>
      <c r="K43" s="50"/>
    </row>
    <row r="44" spans="2:11" x14ac:dyDescent="0.25">
      <c r="B44" s="9"/>
      <c r="C44" s="14"/>
      <c r="D44" s="9">
        <v>313</v>
      </c>
      <c r="E44" s="38"/>
      <c r="F44" s="37" t="s">
        <v>124</v>
      </c>
      <c r="G44" s="61">
        <f>SUM(G45)</f>
        <v>71398.45</v>
      </c>
      <c r="H44" s="61">
        <f>SUM(H45)</f>
        <v>173992</v>
      </c>
      <c r="I44" s="63">
        <f>SUM(I45)</f>
        <v>82465.77</v>
      </c>
      <c r="J44" s="50">
        <f>I44/G44*100</f>
        <v>115.50078468089995</v>
      </c>
      <c r="K44" s="50">
        <f>I44/H44*100</f>
        <v>47.396299829877236</v>
      </c>
    </row>
    <row r="45" spans="2:11" x14ac:dyDescent="0.25">
      <c r="B45" s="9"/>
      <c r="C45" s="14"/>
      <c r="D45" s="9"/>
      <c r="E45" s="38">
        <v>3132</v>
      </c>
      <c r="F45" s="37" t="s">
        <v>40</v>
      </c>
      <c r="G45" s="40">
        <v>71398.45</v>
      </c>
      <c r="H45" s="40">
        <v>173992</v>
      </c>
      <c r="I45" s="41">
        <v>82465.77</v>
      </c>
      <c r="J45" s="50"/>
      <c r="K45" s="50"/>
    </row>
    <row r="46" spans="2:11" x14ac:dyDescent="0.25">
      <c r="B46" s="9"/>
      <c r="C46" s="14">
        <v>32</v>
      </c>
      <c r="D46" s="9"/>
      <c r="E46" s="38"/>
      <c r="F46" s="60" t="s">
        <v>125</v>
      </c>
      <c r="G46" s="61">
        <f>SUM(G47,G52,G58,G68,G70)</f>
        <v>269509.61</v>
      </c>
      <c r="H46" s="61">
        <f>SUM(H47,H52,H58,H68,H70)</f>
        <v>664846</v>
      </c>
      <c r="I46" s="63">
        <f>SUM(I47,I52,I58,I68,I70)</f>
        <v>340842.56</v>
      </c>
      <c r="J46" s="50">
        <f t="shared" ref="J46:J57" si="4">I46/G46*100</f>
        <v>126.46768328595037</v>
      </c>
      <c r="K46" s="50">
        <f t="shared" ref="K46:K56" si="5">I46/H46*100</f>
        <v>51.266392517966565</v>
      </c>
    </row>
    <row r="47" spans="2:11" x14ac:dyDescent="0.25">
      <c r="B47" s="9"/>
      <c r="C47" s="14"/>
      <c r="D47" s="9">
        <v>321</v>
      </c>
      <c r="E47" s="38"/>
      <c r="F47" s="37" t="s">
        <v>126</v>
      </c>
      <c r="G47" s="61">
        <f>SUM(G48:G51)</f>
        <v>24691.359999999997</v>
      </c>
      <c r="H47" s="61">
        <f>SUM(H48:H51)</f>
        <v>76602</v>
      </c>
      <c r="I47" s="63">
        <f>SUM(I48:I51)</f>
        <v>42892.06</v>
      </c>
      <c r="J47" s="50">
        <f t="shared" si="4"/>
        <v>173.71282910297367</v>
      </c>
      <c r="K47" s="50">
        <f t="shared" si="5"/>
        <v>55.993394428343905</v>
      </c>
    </row>
    <row r="48" spans="2:11" x14ac:dyDescent="0.25">
      <c r="B48" s="9"/>
      <c r="C48" s="14"/>
      <c r="D48" s="9"/>
      <c r="E48" s="38" t="s">
        <v>41</v>
      </c>
      <c r="F48" s="37" t="s">
        <v>22</v>
      </c>
      <c r="G48" s="40">
        <v>6446.74</v>
      </c>
      <c r="H48" s="40">
        <v>1200</v>
      </c>
      <c r="I48" s="41">
        <v>7140.66</v>
      </c>
      <c r="J48" s="50">
        <f t="shared" si="4"/>
        <v>110.76388996609138</v>
      </c>
      <c r="K48" s="50">
        <f t="shared" si="5"/>
        <v>595.05499999999995</v>
      </c>
    </row>
    <row r="49" spans="2:11" x14ac:dyDescent="0.25">
      <c r="B49" s="9"/>
      <c r="C49" s="14"/>
      <c r="D49" s="9"/>
      <c r="E49" s="38" t="s">
        <v>42</v>
      </c>
      <c r="F49" s="37" t="s">
        <v>43</v>
      </c>
      <c r="G49" s="40">
        <v>14293.32</v>
      </c>
      <c r="H49" s="40">
        <v>55362</v>
      </c>
      <c r="I49" s="41">
        <v>24558.73</v>
      </c>
      <c r="J49" s="50">
        <f t="shared" si="4"/>
        <v>171.8196332272698</v>
      </c>
      <c r="K49" s="50">
        <f t="shared" si="5"/>
        <v>44.360265163830789</v>
      </c>
    </row>
    <row r="50" spans="2:11" x14ac:dyDescent="0.25">
      <c r="B50" s="9"/>
      <c r="C50" s="14"/>
      <c r="D50" s="9"/>
      <c r="E50" s="38" t="s">
        <v>44</v>
      </c>
      <c r="F50" s="37" t="s">
        <v>45</v>
      </c>
      <c r="G50" s="40">
        <v>690</v>
      </c>
      <c r="H50" s="40">
        <v>15040</v>
      </c>
      <c r="I50" s="41">
        <v>2682.17</v>
      </c>
      <c r="J50" s="50">
        <f t="shared" si="4"/>
        <v>388.72028985507245</v>
      </c>
      <c r="K50" s="50">
        <f t="shared" si="5"/>
        <v>17.833577127659574</v>
      </c>
    </row>
    <row r="51" spans="2:11" x14ac:dyDescent="0.25">
      <c r="B51" s="9"/>
      <c r="C51" s="14"/>
      <c r="D51" s="9"/>
      <c r="E51" s="38">
        <v>3214</v>
      </c>
      <c r="F51" s="37" t="s">
        <v>82</v>
      </c>
      <c r="G51" s="40">
        <v>3261.3</v>
      </c>
      <c r="H51" s="40">
        <v>5000</v>
      </c>
      <c r="I51" s="41">
        <v>8510.5</v>
      </c>
      <c r="J51" s="50">
        <f t="shared" si="4"/>
        <v>260.95422070953299</v>
      </c>
      <c r="K51" s="50">
        <f t="shared" si="5"/>
        <v>170.21</v>
      </c>
    </row>
    <row r="52" spans="2:11" x14ac:dyDescent="0.25">
      <c r="B52" s="9"/>
      <c r="C52" s="14"/>
      <c r="D52" s="9">
        <v>322</v>
      </c>
      <c r="E52" s="38"/>
      <c r="F52" s="37" t="s">
        <v>128</v>
      </c>
      <c r="G52" s="61">
        <f>SUM(G53:G57)</f>
        <v>46902.869999999995</v>
      </c>
      <c r="H52" s="61">
        <f>SUM(H53:H57)</f>
        <v>112279</v>
      </c>
      <c r="I52" s="63">
        <f>SUM(I53:I57)</f>
        <v>58780.460000000006</v>
      </c>
      <c r="J52" s="50">
        <f t="shared" si="4"/>
        <v>125.32380214686225</v>
      </c>
      <c r="K52" s="50">
        <f t="shared" si="5"/>
        <v>52.352140649631728</v>
      </c>
    </row>
    <row r="53" spans="2:11" x14ac:dyDescent="0.25">
      <c r="B53" s="9"/>
      <c r="C53" s="14"/>
      <c r="D53" s="9"/>
      <c r="E53" s="38">
        <v>3221</v>
      </c>
      <c r="F53" s="37" t="s">
        <v>46</v>
      </c>
      <c r="G53" s="40">
        <v>17710.740000000002</v>
      </c>
      <c r="H53" s="40">
        <v>24217</v>
      </c>
      <c r="I53" s="41">
        <v>19654.27</v>
      </c>
      <c r="J53" s="50">
        <f t="shared" si="4"/>
        <v>110.97373683990617</v>
      </c>
      <c r="K53" s="50">
        <f t="shared" si="5"/>
        <v>81.158979229466908</v>
      </c>
    </row>
    <row r="54" spans="2:11" x14ac:dyDescent="0.25">
      <c r="B54" s="9"/>
      <c r="C54" s="14"/>
      <c r="D54" s="9"/>
      <c r="E54" s="38" t="s">
        <v>47</v>
      </c>
      <c r="F54" s="37" t="s">
        <v>48</v>
      </c>
      <c r="G54" s="40">
        <v>20476.09</v>
      </c>
      <c r="H54" s="40">
        <v>78912</v>
      </c>
      <c r="I54" s="41">
        <v>28589.06</v>
      </c>
      <c r="J54" s="50">
        <f t="shared" si="4"/>
        <v>139.62167581799065</v>
      </c>
      <c r="K54" s="50">
        <f t="shared" si="5"/>
        <v>36.229039943227903</v>
      </c>
    </row>
    <row r="55" spans="2:11" x14ac:dyDescent="0.25">
      <c r="B55" s="9"/>
      <c r="C55" s="14"/>
      <c r="D55" s="9"/>
      <c r="E55" s="38" t="s">
        <v>49</v>
      </c>
      <c r="F55" s="37" t="s">
        <v>50</v>
      </c>
      <c r="G55" s="40">
        <v>3415.21</v>
      </c>
      <c r="H55" s="40">
        <v>5150</v>
      </c>
      <c r="I55" s="37">
        <v>3131.03</v>
      </c>
      <c r="J55" s="50">
        <f t="shared" si="4"/>
        <v>91.678988993356185</v>
      </c>
      <c r="K55" s="50">
        <f t="shared" si="5"/>
        <v>60.796699029126223</v>
      </c>
    </row>
    <row r="56" spans="2:11" x14ac:dyDescent="0.25">
      <c r="B56" s="9"/>
      <c r="C56" s="14"/>
      <c r="D56" s="9"/>
      <c r="E56" s="38" t="s">
        <v>51</v>
      </c>
      <c r="F56" s="37" t="s">
        <v>52</v>
      </c>
      <c r="G56" s="40">
        <v>4825.99</v>
      </c>
      <c r="H56" s="40">
        <v>4000</v>
      </c>
      <c r="I56" s="37">
        <v>7339.12</v>
      </c>
      <c r="J56" s="50">
        <f t="shared" si="4"/>
        <v>152.07491105451939</v>
      </c>
      <c r="K56" s="50">
        <f t="shared" si="5"/>
        <v>183.47800000000001</v>
      </c>
    </row>
    <row r="57" spans="2:11" x14ac:dyDescent="0.25">
      <c r="B57" s="9"/>
      <c r="C57" s="14"/>
      <c r="D57" s="9"/>
      <c r="E57" s="38">
        <v>3227</v>
      </c>
      <c r="F57" s="37" t="s">
        <v>83</v>
      </c>
      <c r="G57" s="40">
        <v>474.84</v>
      </c>
      <c r="H57" s="40">
        <v>0</v>
      </c>
      <c r="I57" s="37">
        <v>66.98</v>
      </c>
      <c r="J57" s="50">
        <f t="shared" si="4"/>
        <v>14.105804060315055</v>
      </c>
      <c r="K57" s="50"/>
    </row>
    <row r="58" spans="2:11" x14ac:dyDescent="0.25">
      <c r="B58" s="9"/>
      <c r="C58" s="14"/>
      <c r="D58" s="9">
        <v>323</v>
      </c>
      <c r="E58" s="38"/>
      <c r="F58" s="37" t="s">
        <v>130</v>
      </c>
      <c r="G58" s="61">
        <f>SUM(G59:G67)</f>
        <v>187835.96000000002</v>
      </c>
      <c r="H58" s="61">
        <f>SUM(H59:H67)</f>
        <v>451175</v>
      </c>
      <c r="I58" s="63">
        <f>SUM(I59:I67)</f>
        <v>229312.07</v>
      </c>
      <c r="J58" s="50">
        <f t="shared" ref="J58:J68" si="6">I58/G58*100</f>
        <v>122.08102750932248</v>
      </c>
      <c r="K58" s="50">
        <f t="shared" ref="K58:K63" si="7">I58/H58*100</f>
        <v>50.82552668033469</v>
      </c>
    </row>
    <row r="59" spans="2:11" x14ac:dyDescent="0.25">
      <c r="B59" s="9"/>
      <c r="C59" s="14"/>
      <c r="D59" s="9"/>
      <c r="E59" s="38" t="s">
        <v>53</v>
      </c>
      <c r="F59" s="37" t="s">
        <v>54</v>
      </c>
      <c r="G59" s="40">
        <v>8562.44</v>
      </c>
      <c r="H59" s="62">
        <v>17068</v>
      </c>
      <c r="I59" s="41">
        <v>8642.99</v>
      </c>
      <c r="J59" s="50">
        <f t="shared" si="6"/>
        <v>100.94073651902961</v>
      </c>
      <c r="K59" s="50">
        <f t="shared" si="7"/>
        <v>50.63856339348488</v>
      </c>
    </row>
    <row r="60" spans="2:11" x14ac:dyDescent="0.25">
      <c r="B60" s="9"/>
      <c r="C60" s="14"/>
      <c r="D60" s="9"/>
      <c r="E60" s="38" t="s">
        <v>55</v>
      </c>
      <c r="F60" s="37" t="s">
        <v>56</v>
      </c>
      <c r="G60" s="40">
        <v>56124.58</v>
      </c>
      <c r="H60" s="40">
        <v>111556</v>
      </c>
      <c r="I60" s="41">
        <v>32431.91</v>
      </c>
      <c r="J60" s="50">
        <f t="shared" si="6"/>
        <v>57.785572738361694</v>
      </c>
      <c r="K60" s="50">
        <f t="shared" si="7"/>
        <v>29.072313456918497</v>
      </c>
    </row>
    <row r="61" spans="2:11" x14ac:dyDescent="0.25">
      <c r="B61" s="9"/>
      <c r="C61" s="14"/>
      <c r="D61" s="9"/>
      <c r="E61" s="38" t="s">
        <v>57</v>
      </c>
      <c r="F61" s="37" t="s">
        <v>58</v>
      </c>
      <c r="G61" s="40">
        <v>27541.41</v>
      </c>
      <c r="H61" s="40">
        <v>19600</v>
      </c>
      <c r="I61" s="41">
        <v>25017.31</v>
      </c>
      <c r="J61" s="50">
        <f t="shared" si="6"/>
        <v>90.835254985129666</v>
      </c>
      <c r="K61" s="50">
        <f t="shared" si="7"/>
        <v>127.63933673469387</v>
      </c>
    </row>
    <row r="62" spans="2:11" x14ac:dyDescent="0.25">
      <c r="B62" s="9"/>
      <c r="C62" s="14"/>
      <c r="D62" s="9"/>
      <c r="E62" s="38" t="s">
        <v>59</v>
      </c>
      <c r="F62" s="37" t="s">
        <v>60</v>
      </c>
      <c r="G62" s="40">
        <v>1380.06</v>
      </c>
      <c r="H62" s="40">
        <v>5308</v>
      </c>
      <c r="I62" s="41">
        <v>1407.65</v>
      </c>
      <c r="J62" s="50">
        <f t="shared" si="6"/>
        <v>101.99918844108228</v>
      </c>
      <c r="K62" s="50">
        <f t="shared" si="7"/>
        <v>26.51940467219292</v>
      </c>
    </row>
    <row r="63" spans="2:11" x14ac:dyDescent="0.25">
      <c r="B63" s="9"/>
      <c r="C63" s="14"/>
      <c r="D63" s="9"/>
      <c r="E63" s="38" t="s">
        <v>61</v>
      </c>
      <c r="F63" s="37" t="s">
        <v>62</v>
      </c>
      <c r="G63" s="40">
        <v>31122.84</v>
      </c>
      <c r="H63" s="40">
        <v>43485</v>
      </c>
      <c r="I63" s="41">
        <v>44838.32</v>
      </c>
      <c r="J63" s="50">
        <f t="shared" si="6"/>
        <v>144.0688574693055</v>
      </c>
      <c r="K63" s="50">
        <f t="shared" si="7"/>
        <v>103.11215361618949</v>
      </c>
    </row>
    <row r="64" spans="2:11" x14ac:dyDescent="0.25">
      <c r="B64" s="9"/>
      <c r="C64" s="14"/>
      <c r="D64" s="9"/>
      <c r="E64" s="38" t="s">
        <v>63</v>
      </c>
      <c r="F64" s="37" t="s">
        <v>64</v>
      </c>
      <c r="G64" s="40">
        <v>0</v>
      </c>
      <c r="H64" s="40">
        <v>5600</v>
      </c>
      <c r="I64" s="41">
        <v>0</v>
      </c>
      <c r="J64" s="50" t="e">
        <f t="shared" si="6"/>
        <v>#DIV/0!</v>
      </c>
      <c r="K64" s="50"/>
    </row>
    <row r="65" spans="2:11" x14ac:dyDescent="0.25">
      <c r="B65" s="9"/>
      <c r="C65" s="14"/>
      <c r="D65" s="9"/>
      <c r="E65" s="38" t="s">
        <v>65</v>
      </c>
      <c r="F65" s="37" t="s">
        <v>66</v>
      </c>
      <c r="G65" s="40">
        <v>47340</v>
      </c>
      <c r="H65" s="40">
        <v>202257</v>
      </c>
      <c r="I65" s="41">
        <v>107277.34</v>
      </c>
      <c r="J65" s="50">
        <f t="shared" si="6"/>
        <v>226.61035065483733</v>
      </c>
      <c r="K65" s="50">
        <f>I65/H65*100</f>
        <v>53.040112332329656</v>
      </c>
    </row>
    <row r="66" spans="2:11" x14ac:dyDescent="0.25">
      <c r="B66" s="9"/>
      <c r="C66" s="14"/>
      <c r="D66" s="9"/>
      <c r="E66" s="38" t="s">
        <v>67</v>
      </c>
      <c r="F66" s="37" t="s">
        <v>68</v>
      </c>
      <c r="G66" s="40">
        <v>2447.39</v>
      </c>
      <c r="H66" s="40">
        <v>5000</v>
      </c>
      <c r="I66" s="41">
        <v>3407.17</v>
      </c>
      <c r="J66" s="50">
        <f t="shared" si="6"/>
        <v>139.21647142466057</v>
      </c>
      <c r="K66" s="50"/>
    </row>
    <row r="67" spans="2:11" x14ac:dyDescent="0.25">
      <c r="B67" s="9"/>
      <c r="C67" s="14"/>
      <c r="D67" s="9"/>
      <c r="E67" s="38" t="s">
        <v>69</v>
      </c>
      <c r="F67" s="37" t="s">
        <v>70</v>
      </c>
      <c r="G67" s="40">
        <v>13317.24</v>
      </c>
      <c r="H67" s="40">
        <v>41301</v>
      </c>
      <c r="I67" s="41">
        <v>6289.38</v>
      </c>
      <c r="J67" s="50">
        <f t="shared" si="6"/>
        <v>47.227353415572601</v>
      </c>
      <c r="K67" s="50">
        <f>I67/H67*100</f>
        <v>15.228154281978645</v>
      </c>
    </row>
    <row r="68" spans="2:11" x14ac:dyDescent="0.25">
      <c r="B68" s="9"/>
      <c r="C68" s="14"/>
      <c r="D68" s="9">
        <v>324</v>
      </c>
      <c r="E68" s="38"/>
      <c r="F68" s="37" t="s">
        <v>84</v>
      </c>
      <c r="G68" s="61">
        <f>SUM(G69)</f>
        <v>1168.74</v>
      </c>
      <c r="H68" s="61">
        <f>SUM(H69)</f>
        <v>15090</v>
      </c>
      <c r="I68" s="63">
        <f>SUM(I69)</f>
        <v>1601.16</v>
      </c>
      <c r="J68" s="50">
        <f t="shared" si="6"/>
        <v>136.99881924123417</v>
      </c>
      <c r="K68" s="50">
        <f>I68/H68*100</f>
        <v>10.610735586481114</v>
      </c>
    </row>
    <row r="69" spans="2:11" x14ac:dyDescent="0.25">
      <c r="B69" s="9"/>
      <c r="C69" s="14"/>
      <c r="D69" s="9"/>
      <c r="E69" s="38">
        <v>3241</v>
      </c>
      <c r="F69" s="37" t="s">
        <v>84</v>
      </c>
      <c r="G69" s="40">
        <v>1168.74</v>
      </c>
      <c r="H69" s="40">
        <v>15090</v>
      </c>
      <c r="I69" s="41">
        <v>1601.16</v>
      </c>
      <c r="J69" s="50"/>
      <c r="K69" s="50"/>
    </row>
    <row r="70" spans="2:11" x14ac:dyDescent="0.25">
      <c r="B70" s="9"/>
      <c r="C70" s="14"/>
      <c r="D70" s="9">
        <v>329</v>
      </c>
      <c r="E70" s="38"/>
      <c r="F70" s="37" t="s">
        <v>80</v>
      </c>
      <c r="G70" s="61">
        <f>SUM(G71:G76)</f>
        <v>8910.68</v>
      </c>
      <c r="H70" s="61">
        <f>SUM(H71:H76)</f>
        <v>9700</v>
      </c>
      <c r="I70" s="63">
        <f>SUM(I71:I76)</f>
        <v>8256.81</v>
      </c>
      <c r="J70" s="50">
        <f>I70/G70*100</f>
        <v>92.661951725345304</v>
      </c>
      <c r="K70" s="50">
        <f>I70/H70*100</f>
        <v>85.121752577319583</v>
      </c>
    </row>
    <row r="71" spans="2:11" x14ac:dyDescent="0.25">
      <c r="B71" s="9"/>
      <c r="C71" s="14"/>
      <c r="D71" s="9"/>
      <c r="E71" s="38" t="s">
        <v>71</v>
      </c>
      <c r="F71" s="37" t="s">
        <v>72</v>
      </c>
      <c r="G71" s="40">
        <v>209.85</v>
      </c>
      <c r="H71" s="40">
        <v>2000</v>
      </c>
      <c r="I71" s="37">
        <v>286.20999999999998</v>
      </c>
      <c r="J71" s="50"/>
      <c r="K71" s="50"/>
    </row>
    <row r="72" spans="2:11" x14ac:dyDescent="0.25">
      <c r="B72" s="9"/>
      <c r="C72" s="14"/>
      <c r="D72" s="9"/>
      <c r="E72" s="38">
        <v>3293</v>
      </c>
      <c r="F72" s="37" t="s">
        <v>85</v>
      </c>
      <c r="G72" s="40">
        <v>4994.8500000000004</v>
      </c>
      <c r="H72" s="40">
        <v>5000</v>
      </c>
      <c r="I72" s="37">
        <v>5231.92</v>
      </c>
      <c r="J72" s="50">
        <f t="shared" ref="J72:J79" si="8">I72/G72*100</f>
        <v>104.74628867733766</v>
      </c>
      <c r="K72" s="50"/>
    </row>
    <row r="73" spans="2:11" x14ac:dyDescent="0.25">
      <c r="B73" s="9"/>
      <c r="C73" s="14"/>
      <c r="D73" s="9"/>
      <c r="E73" s="38" t="s">
        <v>73</v>
      </c>
      <c r="F73" s="37" t="s">
        <v>74</v>
      </c>
      <c r="G73" s="40">
        <v>1349.16</v>
      </c>
      <c r="H73" s="40">
        <v>700</v>
      </c>
      <c r="I73" s="41">
        <v>719.91</v>
      </c>
      <c r="J73" s="50">
        <f t="shared" si="8"/>
        <v>53.359868362536687</v>
      </c>
      <c r="K73" s="50"/>
    </row>
    <row r="74" spans="2:11" x14ac:dyDescent="0.25">
      <c r="B74" s="9"/>
      <c r="C74" s="14"/>
      <c r="D74" s="9"/>
      <c r="E74" s="38" t="s">
        <v>75</v>
      </c>
      <c r="F74" s="37" t="s">
        <v>76</v>
      </c>
      <c r="G74" s="40">
        <v>2111.8200000000002</v>
      </c>
      <c r="H74" s="40">
        <v>2000</v>
      </c>
      <c r="I74" s="41">
        <v>1961.01</v>
      </c>
      <c r="J74" s="50">
        <f t="shared" si="8"/>
        <v>92.858766372133985</v>
      </c>
      <c r="K74" s="50"/>
    </row>
    <row r="75" spans="2:11" x14ac:dyDescent="0.25">
      <c r="B75" s="9"/>
      <c r="C75" s="14"/>
      <c r="D75" s="9"/>
      <c r="E75" s="38" t="s">
        <v>77</v>
      </c>
      <c r="F75" s="37" t="s">
        <v>78</v>
      </c>
      <c r="G75" s="40">
        <v>0</v>
      </c>
      <c r="H75" s="40">
        <v>0</v>
      </c>
      <c r="I75" s="41">
        <v>57.76</v>
      </c>
      <c r="J75" s="50" t="e">
        <f t="shared" si="8"/>
        <v>#DIV/0!</v>
      </c>
      <c r="K75" s="50"/>
    </row>
    <row r="76" spans="2:11" x14ac:dyDescent="0.25">
      <c r="B76" s="9"/>
      <c r="C76" s="14"/>
      <c r="D76" s="9"/>
      <c r="E76" s="38" t="s">
        <v>79</v>
      </c>
      <c r="F76" s="37" t="s">
        <v>80</v>
      </c>
      <c r="G76" s="40">
        <v>245</v>
      </c>
      <c r="H76" s="40">
        <v>0</v>
      </c>
      <c r="I76" s="41">
        <v>0</v>
      </c>
      <c r="J76" s="50">
        <f t="shared" si="8"/>
        <v>0</v>
      </c>
      <c r="K76" s="50"/>
    </row>
    <row r="77" spans="2:11" x14ac:dyDescent="0.25">
      <c r="B77" s="9"/>
      <c r="C77" s="14">
        <v>34</v>
      </c>
      <c r="D77" s="9"/>
      <c r="E77" s="38"/>
      <c r="F77" s="60" t="s">
        <v>148</v>
      </c>
      <c r="G77" s="61">
        <f>SUM(G78)</f>
        <v>663.77</v>
      </c>
      <c r="H77" s="61">
        <f>SUM(H78)</f>
        <v>2000</v>
      </c>
      <c r="I77" s="63">
        <f>SUM(I78)</f>
        <v>1163.4299999999998</v>
      </c>
      <c r="J77" s="50">
        <f>I77/G77*100</f>
        <v>175.2760745438932</v>
      </c>
      <c r="K77" s="50">
        <f>I77/H77*100</f>
        <v>58.171499999999988</v>
      </c>
    </row>
    <row r="78" spans="2:11" x14ac:dyDescent="0.25">
      <c r="B78" s="9"/>
      <c r="C78" s="14"/>
      <c r="D78" s="9">
        <v>343</v>
      </c>
      <c r="E78" s="38"/>
      <c r="F78" s="37" t="s">
        <v>174</v>
      </c>
      <c r="G78" s="61">
        <f>SUM(G79:G81)</f>
        <v>663.77</v>
      </c>
      <c r="H78" s="40">
        <f>SUM(H79:H82)</f>
        <v>2000</v>
      </c>
      <c r="I78" s="63">
        <f>SUM(I79:I81)</f>
        <v>1163.4299999999998</v>
      </c>
      <c r="J78" s="50">
        <f t="shared" si="8"/>
        <v>175.2760745438932</v>
      </c>
      <c r="K78" s="50"/>
    </row>
    <row r="79" spans="2:11" x14ac:dyDescent="0.25">
      <c r="B79" s="9"/>
      <c r="C79" s="14"/>
      <c r="D79" s="9"/>
      <c r="E79" s="38">
        <v>3431</v>
      </c>
      <c r="F79" s="37" t="s">
        <v>81</v>
      </c>
      <c r="G79" s="40">
        <v>652.4</v>
      </c>
      <c r="H79" s="40">
        <v>2000</v>
      </c>
      <c r="I79" s="37">
        <v>1161.33</v>
      </c>
      <c r="J79" s="50">
        <f t="shared" si="8"/>
        <v>178.00889025137951</v>
      </c>
      <c r="K79" s="50"/>
    </row>
    <row r="80" spans="2:11" x14ac:dyDescent="0.25">
      <c r="B80" s="9"/>
      <c r="C80" s="14"/>
      <c r="D80" s="9"/>
      <c r="E80" s="38">
        <v>3432</v>
      </c>
      <c r="F80" s="37" t="s">
        <v>111</v>
      </c>
      <c r="G80" s="39">
        <v>0</v>
      </c>
      <c r="H80" s="39">
        <v>0</v>
      </c>
      <c r="I80" s="37">
        <v>2.1</v>
      </c>
      <c r="J80" s="50"/>
      <c r="K80" s="50"/>
    </row>
    <row r="81" spans="2:11" x14ac:dyDescent="0.25">
      <c r="B81" s="9"/>
      <c r="C81" s="14"/>
      <c r="D81" s="9"/>
      <c r="E81" s="38">
        <v>3433</v>
      </c>
      <c r="F81" s="37" t="s">
        <v>112</v>
      </c>
      <c r="G81" s="39">
        <v>11.37</v>
      </c>
      <c r="H81" s="39">
        <v>0</v>
      </c>
      <c r="I81" s="37">
        <v>0</v>
      </c>
      <c r="J81" s="50"/>
      <c r="K81" s="50"/>
    </row>
    <row r="82" spans="2:11" x14ac:dyDescent="0.25">
      <c r="B82" s="9"/>
      <c r="C82" s="14">
        <v>38</v>
      </c>
      <c r="D82" s="9"/>
      <c r="E82" s="38"/>
      <c r="F82" s="60" t="s">
        <v>86</v>
      </c>
      <c r="G82" s="71">
        <f>SUM(G83)</f>
        <v>0</v>
      </c>
      <c r="H82" s="39">
        <v>0</v>
      </c>
      <c r="I82" s="64">
        <f>SUM(I83)</f>
        <v>0</v>
      </c>
      <c r="J82" s="50"/>
      <c r="K82" s="50"/>
    </row>
    <row r="83" spans="2:11" x14ac:dyDescent="0.25">
      <c r="B83" s="9"/>
      <c r="C83" s="14"/>
      <c r="D83" s="9">
        <v>383</v>
      </c>
      <c r="E83" s="38"/>
      <c r="F83" s="37" t="s">
        <v>175</v>
      </c>
      <c r="G83" s="39">
        <f>SUM(G84)</f>
        <v>0</v>
      </c>
      <c r="H83" s="39">
        <v>0</v>
      </c>
      <c r="I83" s="55">
        <f>SUM(I84)</f>
        <v>0</v>
      </c>
      <c r="J83" s="50"/>
      <c r="K83" s="50"/>
    </row>
    <row r="84" spans="2:11" x14ac:dyDescent="0.25">
      <c r="B84" s="9"/>
      <c r="C84" s="14"/>
      <c r="D84" s="9"/>
      <c r="E84" s="38">
        <v>3835</v>
      </c>
      <c r="F84" s="37" t="s">
        <v>86</v>
      </c>
      <c r="G84" s="34">
        <v>0</v>
      </c>
      <c r="H84" s="39">
        <v>0</v>
      </c>
      <c r="I84" s="55">
        <v>0</v>
      </c>
      <c r="J84" s="50"/>
      <c r="K84" s="50"/>
    </row>
    <row r="85" spans="2:11" x14ac:dyDescent="0.25">
      <c r="B85" s="14">
        <v>4</v>
      </c>
      <c r="C85" s="14"/>
      <c r="D85" s="9"/>
      <c r="E85" s="38"/>
      <c r="F85" s="60" t="s">
        <v>113</v>
      </c>
      <c r="G85" s="71">
        <f>SUM(G89,G102)</f>
        <v>6741.25</v>
      </c>
      <c r="H85" s="71">
        <f>SUM(H89,H102)</f>
        <v>215010</v>
      </c>
      <c r="I85" s="64">
        <f>SUM(I86,I89,I102)</f>
        <v>76907.66</v>
      </c>
      <c r="J85" s="50">
        <f>I85/H85*100</f>
        <v>35.769340960885543</v>
      </c>
      <c r="K85" s="50">
        <f>I85/G85*100</f>
        <v>1140.8516224735768</v>
      </c>
    </row>
    <row r="86" spans="2:11" x14ac:dyDescent="0.25">
      <c r="B86" s="14"/>
      <c r="C86" s="14">
        <v>41</v>
      </c>
      <c r="D86" s="9"/>
      <c r="E86" s="38"/>
      <c r="F86" s="157" t="s">
        <v>184</v>
      </c>
      <c r="G86" s="71"/>
      <c r="H86" s="71"/>
      <c r="I86" s="64">
        <f>SUM(I87)</f>
        <v>243.75</v>
      </c>
      <c r="J86" s="50"/>
      <c r="K86" s="50"/>
    </row>
    <row r="87" spans="2:11" x14ac:dyDescent="0.25">
      <c r="B87" s="14"/>
      <c r="C87" s="14"/>
      <c r="D87" s="9">
        <v>412</v>
      </c>
      <c r="E87" s="38"/>
      <c r="F87" s="156" t="s">
        <v>142</v>
      </c>
      <c r="G87" s="71"/>
      <c r="H87" s="71"/>
      <c r="I87" s="64">
        <f>SUM(I88)</f>
        <v>243.75</v>
      </c>
      <c r="J87" s="50"/>
      <c r="K87" s="50"/>
    </row>
    <row r="88" spans="2:11" x14ac:dyDescent="0.25">
      <c r="B88" s="14"/>
      <c r="C88" s="14"/>
      <c r="D88" s="9"/>
      <c r="E88" s="38">
        <v>4123</v>
      </c>
      <c r="F88" s="37" t="s">
        <v>183</v>
      </c>
      <c r="G88" s="71"/>
      <c r="H88" s="71"/>
      <c r="I88" s="55">
        <v>243.75</v>
      </c>
      <c r="J88" s="50"/>
      <c r="K88" s="50"/>
    </row>
    <row r="89" spans="2:11" x14ac:dyDescent="0.25">
      <c r="B89" s="9"/>
      <c r="C89" s="14">
        <v>42</v>
      </c>
      <c r="D89" s="9"/>
      <c r="E89" s="38"/>
      <c r="F89" s="60" t="s">
        <v>110</v>
      </c>
      <c r="G89" s="71">
        <f>SUM(G90,G92,G98,G100)</f>
        <v>6741.25</v>
      </c>
      <c r="H89" s="71">
        <f>SUM(H90,H92,H96,H98,H100)</f>
        <v>104400</v>
      </c>
      <c r="I89" s="71">
        <f>SUM(I90,I92,I98,I100)</f>
        <v>76663.91</v>
      </c>
      <c r="J89" s="50">
        <f>I89/H89*100</f>
        <v>73.432863984674341</v>
      </c>
      <c r="K89" s="50">
        <f>I89/G89*100</f>
        <v>1137.2358242165769</v>
      </c>
    </row>
    <row r="90" spans="2:11" x14ac:dyDescent="0.25">
      <c r="B90" s="9"/>
      <c r="C90" s="14"/>
      <c r="D90" s="9">
        <v>421</v>
      </c>
      <c r="E90" s="38"/>
      <c r="F90" s="37" t="s">
        <v>109</v>
      </c>
      <c r="G90" s="39">
        <v>0</v>
      </c>
      <c r="H90" s="39">
        <f>SUM(H91)</f>
        <v>0</v>
      </c>
      <c r="I90" s="37">
        <v>0</v>
      </c>
      <c r="J90" s="50"/>
      <c r="K90" s="50"/>
    </row>
    <row r="91" spans="2:11" x14ac:dyDescent="0.25">
      <c r="B91" s="9"/>
      <c r="C91" s="14"/>
      <c r="D91" s="9"/>
      <c r="E91" s="38">
        <v>4212</v>
      </c>
      <c r="F91" s="37" t="s">
        <v>108</v>
      </c>
      <c r="G91" s="39">
        <v>0</v>
      </c>
      <c r="H91" s="39">
        <v>0</v>
      </c>
      <c r="I91" s="37">
        <v>0</v>
      </c>
      <c r="J91" s="50"/>
      <c r="K91" s="50"/>
    </row>
    <row r="92" spans="2:11" x14ac:dyDescent="0.25">
      <c r="B92" s="9"/>
      <c r="C92" s="14"/>
      <c r="D92" s="9">
        <v>422</v>
      </c>
      <c r="E92" s="38"/>
      <c r="F92" s="37" t="s">
        <v>138</v>
      </c>
      <c r="G92" s="71">
        <f>SUM(G93:G95)</f>
        <v>5757.59</v>
      </c>
      <c r="H92" s="39">
        <f>SUM(H93:H95)</f>
        <v>94900</v>
      </c>
      <c r="I92" s="64">
        <f>SUM(I93:I95)</f>
        <v>69409.81</v>
      </c>
      <c r="J92" s="50">
        <f>I92/G92*100</f>
        <v>1205.5358231482269</v>
      </c>
      <c r="K92" s="50">
        <f>I92/H92*100</f>
        <v>73.139947312961013</v>
      </c>
    </row>
    <row r="93" spans="2:11" x14ac:dyDescent="0.25">
      <c r="B93" s="9"/>
      <c r="C93" s="14"/>
      <c r="D93" s="9"/>
      <c r="E93" s="38">
        <v>4221</v>
      </c>
      <c r="F93" s="37" t="s">
        <v>87</v>
      </c>
      <c r="G93" s="39">
        <v>3741.61</v>
      </c>
      <c r="H93" s="39">
        <v>0</v>
      </c>
      <c r="I93" s="55">
        <v>9022.09</v>
      </c>
      <c r="J93" s="50">
        <f>I93/G93*100</f>
        <v>241.12855161280837</v>
      </c>
      <c r="K93" s="50"/>
    </row>
    <row r="94" spans="2:11" x14ac:dyDescent="0.25">
      <c r="B94" s="9"/>
      <c r="C94" s="14"/>
      <c r="D94" s="9"/>
      <c r="E94" s="38">
        <v>4223</v>
      </c>
      <c r="F94" s="37" t="s">
        <v>139</v>
      </c>
      <c r="G94" s="39">
        <v>0</v>
      </c>
      <c r="H94" s="39">
        <v>0</v>
      </c>
      <c r="I94" s="37">
        <v>0</v>
      </c>
      <c r="J94" s="50"/>
      <c r="K94" s="50"/>
    </row>
    <row r="95" spans="2:11" x14ac:dyDescent="0.25">
      <c r="B95" s="9"/>
      <c r="C95" s="14"/>
      <c r="D95" s="9"/>
      <c r="E95" s="38">
        <v>4227</v>
      </c>
      <c r="F95" s="37" t="s">
        <v>88</v>
      </c>
      <c r="G95" s="39">
        <v>2015.98</v>
      </c>
      <c r="H95" s="39">
        <v>94900</v>
      </c>
      <c r="I95" s="37">
        <v>60387.72</v>
      </c>
      <c r="J95" s="50"/>
      <c r="K95" s="50"/>
    </row>
    <row r="96" spans="2:11" x14ac:dyDescent="0.25">
      <c r="B96" s="9"/>
      <c r="C96" s="14"/>
      <c r="D96" s="9">
        <v>423</v>
      </c>
      <c r="E96" s="38"/>
      <c r="F96" s="37" t="s">
        <v>165</v>
      </c>
      <c r="G96" s="39">
        <f>SUM(G97)</f>
        <v>0</v>
      </c>
      <c r="H96" s="39">
        <f>SUM(H97)</f>
        <v>0</v>
      </c>
      <c r="I96" s="37"/>
      <c r="J96" s="50"/>
      <c r="K96" s="50"/>
    </row>
    <row r="97" spans="2:11" x14ac:dyDescent="0.25">
      <c r="B97" s="9"/>
      <c r="C97" s="14"/>
      <c r="D97" s="9"/>
      <c r="E97" s="38">
        <v>4233</v>
      </c>
      <c r="F97" s="37" t="s">
        <v>159</v>
      </c>
      <c r="G97" s="39">
        <v>0</v>
      </c>
      <c r="H97" s="39">
        <v>0</v>
      </c>
      <c r="I97" s="37">
        <v>0</v>
      </c>
      <c r="J97" s="50"/>
      <c r="K97" s="50"/>
    </row>
    <row r="98" spans="2:11" x14ac:dyDescent="0.25">
      <c r="B98" s="9"/>
      <c r="C98" s="14"/>
      <c r="D98" s="9">
        <v>424</v>
      </c>
      <c r="E98" s="38"/>
      <c r="F98" s="37" t="s">
        <v>141</v>
      </c>
      <c r="G98" s="71">
        <f>SUM(G99)</f>
        <v>983.66</v>
      </c>
      <c r="H98" s="71">
        <f>SUM(H99)</f>
        <v>3500</v>
      </c>
      <c r="I98" s="60">
        <f>SUM(I99)</f>
        <v>1279.0999999999999</v>
      </c>
      <c r="J98" s="50">
        <f>I98/G98*100</f>
        <v>130.03476811093265</v>
      </c>
      <c r="K98" s="50">
        <f>I98/H98*100</f>
        <v>36.545714285714283</v>
      </c>
    </row>
    <row r="99" spans="2:11" x14ac:dyDescent="0.25">
      <c r="B99" s="9"/>
      <c r="C99" s="14"/>
      <c r="D99" s="9"/>
      <c r="E99" s="38">
        <v>4241</v>
      </c>
      <c r="F99" s="37" t="s">
        <v>91</v>
      </c>
      <c r="G99" s="39">
        <v>983.66</v>
      </c>
      <c r="H99" s="39">
        <v>3500</v>
      </c>
      <c r="I99" s="37">
        <v>1279.0999999999999</v>
      </c>
      <c r="J99" s="50"/>
      <c r="K99" s="50"/>
    </row>
    <row r="100" spans="2:11" x14ac:dyDescent="0.25">
      <c r="B100" s="9"/>
      <c r="C100" s="14"/>
      <c r="D100" s="9">
        <v>426</v>
      </c>
      <c r="E100" s="38"/>
      <c r="F100" s="37" t="s">
        <v>142</v>
      </c>
      <c r="G100" s="39">
        <v>0</v>
      </c>
      <c r="H100" s="71">
        <f>SUM(H101)</f>
        <v>6000</v>
      </c>
      <c r="I100" s="37">
        <f>SUM(I101)</f>
        <v>5975</v>
      </c>
      <c r="J100" s="50"/>
      <c r="K100" s="50"/>
    </row>
    <row r="101" spans="2:11" x14ac:dyDescent="0.25">
      <c r="B101" s="9"/>
      <c r="C101" s="14"/>
      <c r="D101" s="9"/>
      <c r="E101" s="38">
        <v>4262</v>
      </c>
      <c r="F101" s="37" t="s">
        <v>90</v>
      </c>
      <c r="G101" s="39">
        <v>0</v>
      </c>
      <c r="H101" s="39">
        <v>6000</v>
      </c>
      <c r="I101" s="37">
        <v>5975</v>
      </c>
      <c r="J101" s="50"/>
      <c r="K101" s="50"/>
    </row>
    <row r="102" spans="2:11" x14ac:dyDescent="0.25">
      <c r="B102" s="9"/>
      <c r="C102" s="14">
        <v>45</v>
      </c>
      <c r="D102" s="9"/>
      <c r="E102" s="38"/>
      <c r="F102" s="60" t="s">
        <v>176</v>
      </c>
      <c r="G102" s="136">
        <f>SUM(G103)</f>
        <v>0</v>
      </c>
      <c r="H102" s="71">
        <f>SUM(H103,H105)</f>
        <v>110610</v>
      </c>
      <c r="I102" s="63">
        <f>SUM(I103)</f>
        <v>0</v>
      </c>
      <c r="J102" s="50"/>
      <c r="K102" s="50"/>
    </row>
    <row r="103" spans="2:11" x14ac:dyDescent="0.25">
      <c r="B103" s="9"/>
      <c r="C103" s="14"/>
      <c r="D103" s="9">
        <v>451</v>
      </c>
      <c r="E103" s="38"/>
      <c r="F103" s="37" t="s">
        <v>89</v>
      </c>
      <c r="G103" s="34">
        <v>0</v>
      </c>
      <c r="H103" s="39">
        <f>SUM(H104)</f>
        <v>104310</v>
      </c>
      <c r="I103" s="41">
        <v>0</v>
      </c>
      <c r="J103" s="50"/>
      <c r="K103" s="50"/>
    </row>
    <row r="104" spans="2:11" x14ac:dyDescent="0.25">
      <c r="B104" s="9"/>
      <c r="C104" s="14"/>
      <c r="D104" s="9"/>
      <c r="E104" s="38">
        <v>4511</v>
      </c>
      <c r="F104" s="37" t="s">
        <v>89</v>
      </c>
      <c r="G104" s="34">
        <v>0</v>
      </c>
      <c r="H104" s="39">
        <v>104310</v>
      </c>
      <c r="I104" s="41">
        <v>0</v>
      </c>
      <c r="J104" s="33"/>
      <c r="K104" s="33"/>
    </row>
    <row r="105" spans="2:11" x14ac:dyDescent="0.25">
      <c r="B105" s="9"/>
      <c r="C105" s="14"/>
      <c r="D105" s="9">
        <v>452</v>
      </c>
      <c r="E105" s="38"/>
      <c r="F105" s="37" t="s">
        <v>181</v>
      </c>
      <c r="G105" s="34">
        <v>0</v>
      </c>
      <c r="H105" s="39">
        <f>SUM(H106)</f>
        <v>6300</v>
      </c>
      <c r="I105" s="41">
        <v>0</v>
      </c>
      <c r="J105" s="33"/>
      <c r="K105" s="33"/>
    </row>
    <row r="106" spans="2:11" x14ac:dyDescent="0.25">
      <c r="B106" s="9"/>
      <c r="C106" s="14"/>
      <c r="D106" s="9"/>
      <c r="E106" s="35">
        <v>4512</v>
      </c>
      <c r="F106" s="33" t="s">
        <v>181</v>
      </c>
      <c r="G106" s="34">
        <v>0</v>
      </c>
      <c r="H106" s="39">
        <v>6300</v>
      </c>
      <c r="I106" s="37">
        <v>0</v>
      </c>
      <c r="J106" s="33"/>
      <c r="K106" s="33"/>
    </row>
    <row r="107" spans="2:11" x14ac:dyDescent="0.25">
      <c r="B107" s="9"/>
      <c r="C107" s="14"/>
      <c r="D107" s="9"/>
      <c r="E107" s="35"/>
      <c r="F107" s="33"/>
      <c r="G107" s="34"/>
      <c r="H107" s="34"/>
      <c r="I107" s="33"/>
      <c r="J107" s="33"/>
      <c r="K107" s="33"/>
    </row>
    <row r="108" spans="2:11" x14ac:dyDescent="0.25">
      <c r="B108" s="36"/>
    </row>
    <row r="109" spans="2:11" x14ac:dyDescent="0.25">
      <c r="B109" s="36"/>
    </row>
    <row r="110" spans="2:11" x14ac:dyDescent="0.25">
      <c r="B110" s="36"/>
    </row>
    <row r="111" spans="2:11" x14ac:dyDescent="0.25">
      <c r="B111" s="36"/>
    </row>
    <row r="112" spans="2:11" x14ac:dyDescent="0.25">
      <c r="B112" s="36"/>
    </row>
    <row r="113" spans="2:10" x14ac:dyDescent="0.25">
      <c r="B113" s="36"/>
    </row>
    <row r="114" spans="2:10" x14ac:dyDescent="0.25">
      <c r="B114" s="36"/>
    </row>
    <row r="115" spans="2:10" x14ac:dyDescent="0.25">
      <c r="B115" s="36"/>
    </row>
    <row r="119" spans="2:10" ht="15" customHeight="1" x14ac:dyDescent="0.25">
      <c r="B119" s="26"/>
      <c r="C119" s="26"/>
      <c r="D119" s="26"/>
      <c r="E119" s="26"/>
      <c r="F119" s="26"/>
      <c r="G119" s="26"/>
      <c r="H119" s="26"/>
      <c r="I119" s="26"/>
      <c r="J119" s="26"/>
    </row>
    <row r="120" spans="2:10" x14ac:dyDescent="0.25">
      <c r="B120" s="26"/>
      <c r="C120" s="26"/>
      <c r="D120" s="26"/>
      <c r="E120" s="26"/>
      <c r="F120" s="26"/>
      <c r="G120" s="26"/>
      <c r="H120" s="26"/>
      <c r="I120" s="26"/>
      <c r="J120" s="26"/>
    </row>
    <row r="121" spans="2:10" ht="4.5" customHeight="1" x14ac:dyDescent="0.25">
      <c r="B121" s="26"/>
      <c r="C121" s="26"/>
      <c r="D121" s="26"/>
      <c r="E121" s="26"/>
      <c r="F121" s="26"/>
      <c r="G121" s="26"/>
      <c r="H121" s="26"/>
      <c r="I121" s="26"/>
      <c r="J121" s="26"/>
    </row>
  </sheetData>
  <mergeCells count="7">
    <mergeCell ref="B2:J2"/>
    <mergeCell ref="B4:J4"/>
    <mergeCell ref="B6:J6"/>
    <mergeCell ref="B36:F36"/>
    <mergeCell ref="B9:F9"/>
    <mergeCell ref="B35:F35"/>
    <mergeCell ref="B8:F8"/>
  </mergeCells>
  <pageMargins left="0.7" right="0.7" top="0.75" bottom="0.75" header="0.3" footer="0.3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28"/>
  <sheetViews>
    <sheetView workbookViewId="0">
      <selection activeCell="E5" sqref="E5"/>
    </sheetView>
  </sheetViews>
  <sheetFormatPr defaultRowHeight="15" x14ac:dyDescent="0.25"/>
  <cols>
    <col min="2" max="2" width="37.7109375" customWidth="1"/>
    <col min="3" max="5" width="25.28515625" customWidth="1"/>
    <col min="6" max="6" width="15.7109375" customWidth="1"/>
    <col min="7" max="7" width="12.28515625" customWidth="1"/>
  </cols>
  <sheetData>
    <row r="1" spans="2:7" ht="18" x14ac:dyDescent="0.25">
      <c r="B1" s="2"/>
      <c r="C1" s="2"/>
      <c r="D1" s="2"/>
      <c r="E1" s="3"/>
      <c r="F1" s="3"/>
    </row>
    <row r="2" spans="2:7" ht="15.75" customHeight="1" x14ac:dyDescent="0.25">
      <c r="B2" s="186" t="s">
        <v>25</v>
      </c>
      <c r="C2" s="186"/>
      <c r="D2" s="186"/>
      <c r="E2" s="186"/>
      <c r="F2" s="186"/>
    </row>
    <row r="3" spans="2:7" ht="18" x14ac:dyDescent="0.25">
      <c r="B3" s="2"/>
      <c r="C3" s="2"/>
      <c r="D3" s="2"/>
      <c r="E3" s="3"/>
      <c r="F3" s="3"/>
    </row>
    <row r="4" spans="2:7" ht="33.75" customHeight="1" x14ac:dyDescent="0.25">
      <c r="B4" s="29" t="s">
        <v>5</v>
      </c>
      <c r="C4" s="29" t="s">
        <v>160</v>
      </c>
      <c r="D4" s="29" t="s">
        <v>178</v>
      </c>
      <c r="E4" s="29" t="s">
        <v>187</v>
      </c>
      <c r="F4" s="29" t="s">
        <v>12</v>
      </c>
      <c r="G4" s="29" t="s">
        <v>12</v>
      </c>
    </row>
    <row r="5" spans="2:7" x14ac:dyDescent="0.25">
      <c r="B5" s="29">
        <v>1</v>
      </c>
      <c r="C5" s="30">
        <v>2</v>
      </c>
      <c r="D5" s="30">
        <v>3</v>
      </c>
      <c r="E5" s="30">
        <v>4</v>
      </c>
      <c r="F5" s="30" t="s">
        <v>154</v>
      </c>
      <c r="G5" s="30" t="s">
        <v>156</v>
      </c>
    </row>
    <row r="6" spans="2:7" x14ac:dyDescent="0.25">
      <c r="B6" s="8" t="s">
        <v>27</v>
      </c>
      <c r="C6" s="68">
        <f>SUM(C7,C9,C11,C13)</f>
        <v>701539.7</v>
      </c>
      <c r="D6" s="68">
        <f>D7+D9+D11+D13+D15</f>
        <v>2157091</v>
      </c>
      <c r="E6" s="68">
        <f>SUM(E7,E9,E11,E13)</f>
        <v>931957.88</v>
      </c>
      <c r="F6" s="55">
        <f>E6/C6*100</f>
        <v>132.84463872821453</v>
      </c>
      <c r="G6" s="55">
        <f t="shared" ref="G6:G13" si="0">E6/D6*100</f>
        <v>43.204384052411328</v>
      </c>
    </row>
    <row r="7" spans="2:7" x14ac:dyDescent="0.25">
      <c r="B7" s="8" t="s">
        <v>8</v>
      </c>
      <c r="C7" s="42">
        <f>SUM(C8)</f>
        <v>580376.75</v>
      </c>
      <c r="D7" s="42">
        <f>SUM(D8)</f>
        <v>1734941</v>
      </c>
      <c r="E7" s="63">
        <f>SUM(E8)</f>
        <v>763759.17</v>
      </c>
      <c r="F7" s="55">
        <v>0</v>
      </c>
      <c r="G7" s="55">
        <f t="shared" si="0"/>
        <v>44.022198449399724</v>
      </c>
    </row>
    <row r="8" spans="2:7" x14ac:dyDescent="0.25">
      <c r="B8" s="18" t="s">
        <v>9</v>
      </c>
      <c r="C8" s="43">
        <v>580376.75</v>
      </c>
      <c r="D8" s="43">
        <v>1734941</v>
      </c>
      <c r="E8" s="41">
        <v>763759.17</v>
      </c>
      <c r="F8" s="55">
        <f t="shared" ref="F8:F24" si="1">E8/C8*100</f>
        <v>131.59713410297709</v>
      </c>
      <c r="G8" s="55">
        <f t="shared" si="0"/>
        <v>44.022198449399724</v>
      </c>
    </row>
    <row r="9" spans="2:7" x14ac:dyDescent="0.25">
      <c r="B9" s="8" t="s">
        <v>10</v>
      </c>
      <c r="C9" s="42">
        <f>SUM(C10)</f>
        <v>8204.2000000000007</v>
      </c>
      <c r="D9" s="42">
        <f>SUM(D10)</f>
        <v>75150</v>
      </c>
      <c r="E9" s="63">
        <f>SUM(E10)</f>
        <v>35461</v>
      </c>
      <c r="F9" s="55">
        <v>0</v>
      </c>
      <c r="G9" s="55">
        <f t="shared" si="0"/>
        <v>47.186959414504329</v>
      </c>
    </row>
    <row r="10" spans="2:7" x14ac:dyDescent="0.25">
      <c r="B10" s="19" t="s">
        <v>11</v>
      </c>
      <c r="C10" s="43">
        <v>8204.2000000000007</v>
      </c>
      <c r="D10" s="43">
        <v>75150</v>
      </c>
      <c r="E10" s="41">
        <v>35461</v>
      </c>
      <c r="F10" s="55">
        <f t="shared" si="1"/>
        <v>432.22983349991466</v>
      </c>
      <c r="G10" s="55">
        <f t="shared" si="0"/>
        <v>47.186959414504329</v>
      </c>
    </row>
    <row r="11" spans="2:7" x14ac:dyDescent="0.25">
      <c r="B11" s="13" t="s">
        <v>97</v>
      </c>
      <c r="C11" s="42">
        <f>SUM(C12)</f>
        <v>85273.31</v>
      </c>
      <c r="D11" s="42">
        <f>SUM(D12)</f>
        <v>340200</v>
      </c>
      <c r="E11" s="63">
        <f>SUM(E12)</f>
        <v>132737.71</v>
      </c>
      <c r="F11" s="55">
        <f>E11/C11*100</f>
        <v>155.66149595928667</v>
      </c>
      <c r="G11" s="55">
        <f t="shared" si="0"/>
        <v>39.017551440329221</v>
      </c>
    </row>
    <row r="12" spans="2:7" x14ac:dyDescent="0.25">
      <c r="B12" s="19" t="s">
        <v>96</v>
      </c>
      <c r="C12" s="43">
        <v>85273.31</v>
      </c>
      <c r="D12" s="43">
        <v>340200</v>
      </c>
      <c r="E12" s="41">
        <v>132737.71</v>
      </c>
      <c r="F12" s="55">
        <f t="shared" si="1"/>
        <v>155.66149595928667</v>
      </c>
      <c r="G12" s="55">
        <f t="shared" si="0"/>
        <v>39.017551440329221</v>
      </c>
    </row>
    <row r="13" spans="2:7" x14ac:dyDescent="0.25">
      <c r="B13" s="8" t="s">
        <v>94</v>
      </c>
      <c r="C13" s="48">
        <f>SUM(C14)</f>
        <v>27685.439999999999</v>
      </c>
      <c r="D13" s="42">
        <f>SUM(D14)</f>
        <v>6800</v>
      </c>
      <c r="E13" s="60">
        <f>SUM(E14)</f>
        <v>0</v>
      </c>
      <c r="F13" s="55">
        <v>0</v>
      </c>
      <c r="G13" s="55">
        <f t="shared" si="0"/>
        <v>0</v>
      </c>
    </row>
    <row r="14" spans="2:7" x14ac:dyDescent="0.25">
      <c r="B14" s="19" t="s">
        <v>95</v>
      </c>
      <c r="C14" s="49">
        <v>27685.439999999999</v>
      </c>
      <c r="D14" s="43">
        <v>6800</v>
      </c>
      <c r="E14" s="41"/>
      <c r="F14" s="55"/>
      <c r="G14" s="55"/>
    </row>
    <row r="15" spans="2:7" x14ac:dyDescent="0.25">
      <c r="B15" s="13" t="s">
        <v>161</v>
      </c>
      <c r="C15" s="49">
        <v>0</v>
      </c>
      <c r="D15" s="42">
        <f>SUM(D16)</f>
        <v>0</v>
      </c>
      <c r="E15" s="55">
        <v>0</v>
      </c>
      <c r="F15" s="55"/>
      <c r="G15" s="55"/>
    </row>
    <row r="16" spans="2:7" x14ac:dyDescent="0.25">
      <c r="B16" s="134" t="s">
        <v>162</v>
      </c>
      <c r="C16" s="49">
        <v>0</v>
      </c>
      <c r="D16" s="43">
        <v>0</v>
      </c>
      <c r="E16" s="55">
        <v>0</v>
      </c>
      <c r="F16" s="55"/>
      <c r="G16" s="55"/>
    </row>
    <row r="17" spans="2:9" x14ac:dyDescent="0.25">
      <c r="B17" s="19"/>
      <c r="C17" s="7"/>
      <c r="D17" s="7"/>
      <c r="E17" s="124"/>
      <c r="F17" s="55">
        <v>0</v>
      </c>
      <c r="G17" s="55">
        <v>0</v>
      </c>
    </row>
    <row r="18" spans="2:9" ht="15.75" customHeight="1" x14ac:dyDescent="0.25">
      <c r="B18" s="8" t="s">
        <v>28</v>
      </c>
      <c r="C18" s="126">
        <f>SUM(C19,C21,C23,C25)</f>
        <v>811510.55999999994</v>
      </c>
      <c r="D18" s="126">
        <f>SUM(D19,D21,D23,D25,D28)</f>
        <v>2137764</v>
      </c>
      <c r="E18" s="127">
        <f>SUM(E19,E21,E23,E25)</f>
        <v>1022417.23</v>
      </c>
      <c r="F18" s="55">
        <f t="shared" si="1"/>
        <v>125.98939316328799</v>
      </c>
      <c r="G18" s="55">
        <f t="shared" ref="G18:G24" si="2">E18/D18*100</f>
        <v>47.826478039671358</v>
      </c>
    </row>
    <row r="19" spans="2:9" ht="15.75" customHeight="1" x14ac:dyDescent="0.25">
      <c r="B19" s="8" t="s">
        <v>8</v>
      </c>
      <c r="C19" s="42">
        <f>SUM(C20)</f>
        <v>645166.96</v>
      </c>
      <c r="D19" s="42">
        <f>SUM(D20)</f>
        <v>1734941</v>
      </c>
      <c r="E19" s="63">
        <f>SUM(E20)</f>
        <v>802770.13</v>
      </c>
      <c r="F19" s="55">
        <f t="shared" si="1"/>
        <v>124.42827667430458</v>
      </c>
      <c r="G19" s="55">
        <f t="shared" si="2"/>
        <v>46.270745229953064</v>
      </c>
    </row>
    <row r="20" spans="2:9" x14ac:dyDescent="0.25">
      <c r="B20" s="18" t="s">
        <v>9</v>
      </c>
      <c r="C20" s="43">
        <v>645166.96</v>
      </c>
      <c r="D20" s="43">
        <v>1734941</v>
      </c>
      <c r="E20" s="41">
        <v>802770.13</v>
      </c>
      <c r="F20" s="55">
        <f t="shared" si="1"/>
        <v>124.42827667430458</v>
      </c>
      <c r="G20" s="55">
        <f t="shared" si="2"/>
        <v>46.270745229953064</v>
      </c>
    </row>
    <row r="21" spans="2:9" x14ac:dyDescent="0.25">
      <c r="B21" s="8" t="s">
        <v>10</v>
      </c>
      <c r="C21" s="42">
        <f>SUM(C22)</f>
        <v>7371.01</v>
      </c>
      <c r="D21" s="42">
        <f>SUM(D22)</f>
        <v>74460</v>
      </c>
      <c r="E21" s="63">
        <f>SUM(E22)</f>
        <v>26155.97</v>
      </c>
      <c r="F21" s="55">
        <f t="shared" si="1"/>
        <v>354.84919977045212</v>
      </c>
      <c r="G21" s="55">
        <f t="shared" si="2"/>
        <v>35.127544990598977</v>
      </c>
    </row>
    <row r="22" spans="2:9" x14ac:dyDescent="0.25">
      <c r="B22" s="19" t="s">
        <v>11</v>
      </c>
      <c r="C22" s="43">
        <v>7371.01</v>
      </c>
      <c r="D22" s="43">
        <v>74460</v>
      </c>
      <c r="E22" s="41">
        <v>26155.97</v>
      </c>
      <c r="F22" s="55">
        <f t="shared" si="1"/>
        <v>354.84919977045212</v>
      </c>
      <c r="G22" s="55">
        <f t="shared" si="2"/>
        <v>35.127544990598977</v>
      </c>
    </row>
    <row r="23" spans="2:9" x14ac:dyDescent="0.25">
      <c r="B23" s="8" t="s">
        <v>97</v>
      </c>
      <c r="C23" s="42">
        <f>SUM(C24)</f>
        <v>148678.85999999999</v>
      </c>
      <c r="D23" s="42">
        <f>SUM(D24)</f>
        <v>321563</v>
      </c>
      <c r="E23" s="63">
        <f>SUM(E24)</f>
        <v>193304.69</v>
      </c>
      <c r="F23" s="55">
        <f t="shared" si="1"/>
        <v>130.0149126782382</v>
      </c>
      <c r="G23" s="55">
        <f t="shared" si="2"/>
        <v>60.114095838140578</v>
      </c>
    </row>
    <row r="24" spans="2:9" x14ac:dyDescent="0.25">
      <c r="B24" s="44" t="s">
        <v>96</v>
      </c>
      <c r="C24" s="41">
        <v>148678.85999999999</v>
      </c>
      <c r="D24" s="41">
        <v>321563</v>
      </c>
      <c r="E24" s="41">
        <v>193304.69</v>
      </c>
      <c r="F24" s="55">
        <f t="shared" si="1"/>
        <v>130.0149126782382</v>
      </c>
      <c r="G24" s="55">
        <f t="shared" si="2"/>
        <v>60.114095838140578</v>
      </c>
    </row>
    <row r="25" spans="2:9" ht="15" customHeight="1" x14ac:dyDescent="0.25">
      <c r="B25" s="45" t="s">
        <v>98</v>
      </c>
      <c r="C25" s="70">
        <f>SUM(C26)</f>
        <v>10293.73</v>
      </c>
      <c r="D25" s="70">
        <f>SUM(D26)</f>
        <v>6800</v>
      </c>
      <c r="E25" s="45">
        <f>SUM(E26)</f>
        <v>186.44</v>
      </c>
      <c r="F25" s="55">
        <f>E25/C25*100</f>
        <v>1.811199633174758</v>
      </c>
      <c r="G25" s="55">
        <f>E25/D25*100</f>
        <v>2.7417647058823529</v>
      </c>
      <c r="H25" s="26"/>
      <c r="I25" s="26"/>
    </row>
    <row r="26" spans="2:9" x14ac:dyDescent="0.25">
      <c r="B26" s="46" t="s">
        <v>95</v>
      </c>
      <c r="C26" s="69">
        <v>10293.73</v>
      </c>
      <c r="D26" s="69">
        <v>6800</v>
      </c>
      <c r="E26" s="47">
        <v>186.44</v>
      </c>
      <c r="F26" s="55"/>
      <c r="G26" s="55"/>
      <c r="H26" s="26"/>
      <c r="I26" s="26"/>
    </row>
    <row r="27" spans="2:9" x14ac:dyDescent="0.25">
      <c r="B27" s="45" t="s">
        <v>161</v>
      </c>
      <c r="C27" s="153">
        <v>0</v>
      </c>
      <c r="D27" s="70">
        <f>SUM(D28)</f>
        <v>0</v>
      </c>
      <c r="E27" s="55">
        <v>0</v>
      </c>
      <c r="F27" s="24"/>
      <c r="G27" s="24"/>
    </row>
    <row r="28" spans="2:9" x14ac:dyDescent="0.25">
      <c r="B28" s="135" t="s">
        <v>162</v>
      </c>
      <c r="C28" s="55">
        <v>0</v>
      </c>
      <c r="D28" s="41">
        <v>0</v>
      </c>
      <c r="E28" s="55">
        <v>0</v>
      </c>
      <c r="F28" s="24"/>
      <c r="G28" s="24"/>
    </row>
  </sheetData>
  <mergeCells count="1">
    <mergeCell ref="B2:F2"/>
  </mergeCells>
  <pageMargins left="0.7" right="0.7" top="0.75" bottom="0.75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G12"/>
  <sheetViews>
    <sheetView workbookViewId="0">
      <selection activeCell="C4" sqref="C4"/>
    </sheetView>
  </sheetViews>
  <sheetFormatPr defaultRowHeight="15" x14ac:dyDescent="0.25"/>
  <cols>
    <col min="2" max="2" width="37.7109375" customWidth="1"/>
    <col min="3" max="5" width="25.28515625" customWidth="1"/>
    <col min="6" max="6" width="15.7109375" customWidth="1"/>
    <col min="7" max="7" width="12.85546875" customWidth="1"/>
  </cols>
  <sheetData>
    <row r="1" spans="2:7" ht="18" x14ac:dyDescent="0.25">
      <c r="B1" s="2"/>
      <c r="C1" s="2"/>
      <c r="D1" s="2"/>
      <c r="E1" s="3"/>
      <c r="F1" s="3"/>
    </row>
    <row r="2" spans="2:7" ht="15.75" customHeight="1" x14ac:dyDescent="0.25">
      <c r="B2" s="186" t="s">
        <v>26</v>
      </c>
      <c r="C2" s="186"/>
      <c r="D2" s="186"/>
      <c r="E2" s="186"/>
      <c r="F2" s="186"/>
    </row>
    <row r="3" spans="2:7" ht="18" x14ac:dyDescent="0.25">
      <c r="B3" s="2"/>
      <c r="C3" s="2"/>
      <c r="D3" s="2"/>
      <c r="E3" s="3"/>
      <c r="F3" s="3"/>
    </row>
    <row r="4" spans="2:7" ht="25.5" x14ac:dyDescent="0.25">
      <c r="B4" s="29" t="s">
        <v>5</v>
      </c>
      <c r="C4" s="29" t="s">
        <v>186</v>
      </c>
      <c r="D4" s="29" t="s">
        <v>178</v>
      </c>
      <c r="E4" s="29" t="s">
        <v>185</v>
      </c>
      <c r="F4" s="29" t="s">
        <v>12</v>
      </c>
      <c r="G4" s="29" t="s">
        <v>12</v>
      </c>
    </row>
    <row r="5" spans="2:7" x14ac:dyDescent="0.25">
      <c r="B5" s="30">
        <v>1</v>
      </c>
      <c r="C5" s="30">
        <v>2</v>
      </c>
      <c r="D5" s="30">
        <v>3</v>
      </c>
      <c r="E5" s="30">
        <v>4</v>
      </c>
      <c r="F5" s="30" t="s">
        <v>154</v>
      </c>
      <c r="G5" s="30" t="s">
        <v>156</v>
      </c>
    </row>
    <row r="6" spans="2:7" ht="15.75" customHeight="1" x14ac:dyDescent="0.25">
      <c r="B6" s="8" t="s">
        <v>28</v>
      </c>
      <c r="C6" s="7"/>
      <c r="D6" s="7"/>
      <c r="E6" s="24"/>
      <c r="F6" s="24"/>
      <c r="G6" s="24"/>
    </row>
    <row r="7" spans="2:7" ht="15.75" customHeight="1" x14ac:dyDescent="0.25">
      <c r="B7" s="8" t="s">
        <v>99</v>
      </c>
      <c r="C7" s="42">
        <f>SUM(C8)</f>
        <v>811510.56</v>
      </c>
      <c r="D7" s="42">
        <f>SUM(D8)</f>
        <v>2137764</v>
      </c>
      <c r="E7" s="63">
        <v>1022417.23</v>
      </c>
      <c r="F7" s="60">
        <v>141.38</v>
      </c>
      <c r="G7" s="64">
        <f>E7/D7*100</f>
        <v>47.826478039671358</v>
      </c>
    </row>
    <row r="8" spans="2:7" x14ac:dyDescent="0.25">
      <c r="B8" s="12" t="s">
        <v>100</v>
      </c>
      <c r="C8" s="43">
        <v>811510.56</v>
      </c>
      <c r="D8" s="43">
        <v>2137764</v>
      </c>
      <c r="E8" s="41">
        <v>1022417.23</v>
      </c>
      <c r="F8" s="55">
        <f>E8/C8*100</f>
        <v>125.98939316328797</v>
      </c>
      <c r="G8" s="55">
        <f>E8/D8*100</f>
        <v>47.826478039671358</v>
      </c>
    </row>
    <row r="10" spans="2:7" x14ac:dyDescent="0.25">
      <c r="B10" s="26"/>
      <c r="C10" s="26"/>
      <c r="D10" s="26"/>
      <c r="E10" s="26"/>
      <c r="F10" s="26"/>
    </row>
    <row r="11" spans="2:7" x14ac:dyDescent="0.25">
      <c r="B11" s="26"/>
      <c r="C11" s="26"/>
      <c r="D11" s="26"/>
      <c r="E11" s="26"/>
      <c r="F11" s="26"/>
    </row>
    <row r="12" spans="2:7" x14ac:dyDescent="0.25">
      <c r="B12" s="26"/>
      <c r="C12" s="26"/>
      <c r="D12" s="26"/>
      <c r="E12" s="26"/>
      <c r="F12" s="26"/>
    </row>
  </sheetData>
  <mergeCells count="1">
    <mergeCell ref="B2:F2"/>
  </mergeCells>
  <pageMargins left="0.7" right="0.7" top="0.75" bottom="0.75" header="0.3" footer="0.3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O133"/>
  <sheetViews>
    <sheetView tabSelected="1" workbookViewId="0">
      <selection activeCell="B1" sqref="B1:H131"/>
    </sheetView>
  </sheetViews>
  <sheetFormatPr defaultRowHeight="15" x14ac:dyDescent="0.25"/>
  <cols>
    <col min="2" max="2" width="8.140625" customWidth="1"/>
    <col min="3" max="3" width="8.42578125" bestFit="1" customWidth="1"/>
    <col min="4" max="4" width="3.42578125" customWidth="1"/>
    <col min="5" max="5" width="39.42578125" customWidth="1"/>
    <col min="6" max="7" width="24.28515625" customWidth="1"/>
    <col min="8" max="8" width="15.7109375" customWidth="1"/>
    <col min="9" max="9" width="24.28515625" customWidth="1"/>
  </cols>
  <sheetData>
    <row r="1" spans="2:9" ht="18" x14ac:dyDescent="0.25">
      <c r="B1" s="2" t="s">
        <v>188</v>
      </c>
      <c r="C1" s="2"/>
      <c r="D1" s="2"/>
      <c r="E1" s="2"/>
      <c r="F1" s="2"/>
      <c r="G1" s="2"/>
      <c r="H1" s="3"/>
      <c r="I1" s="3"/>
    </row>
    <row r="2" spans="2:9" ht="18" customHeight="1" x14ac:dyDescent="0.25">
      <c r="B2" s="175" t="s">
        <v>114</v>
      </c>
      <c r="C2" s="175"/>
      <c r="D2" s="175"/>
      <c r="E2" s="175"/>
      <c r="F2" s="175"/>
      <c r="G2" s="175"/>
      <c r="H2" s="175"/>
      <c r="I2" s="20"/>
    </row>
    <row r="3" spans="2:9" ht="18" x14ac:dyDescent="0.25">
      <c r="B3" s="73"/>
      <c r="C3" s="73"/>
      <c r="D3" s="73"/>
      <c r="E3" s="73"/>
      <c r="F3" s="73"/>
      <c r="G3" s="73"/>
      <c r="H3" s="74"/>
      <c r="I3" s="3"/>
    </row>
    <row r="4" spans="2:9" ht="15.75" x14ac:dyDescent="0.25">
      <c r="B4" s="176" t="s">
        <v>115</v>
      </c>
      <c r="C4" s="176"/>
      <c r="D4" s="176"/>
      <c r="E4" s="176"/>
      <c r="F4" s="176"/>
      <c r="G4" s="176"/>
      <c r="H4" s="176"/>
    </row>
    <row r="5" spans="2:9" ht="18" x14ac:dyDescent="0.25">
      <c r="B5" s="73"/>
      <c r="C5" s="73"/>
      <c r="D5" s="73"/>
      <c r="E5" s="73"/>
      <c r="F5" s="73"/>
      <c r="G5" s="73"/>
      <c r="H5" s="74"/>
      <c r="I5" s="129"/>
    </row>
    <row r="6" spans="2:9" ht="25.5" x14ac:dyDescent="0.25">
      <c r="B6" s="177" t="s">
        <v>5</v>
      </c>
      <c r="C6" s="178"/>
      <c r="D6" s="178"/>
      <c r="E6" s="179"/>
      <c r="F6" s="75" t="s">
        <v>182</v>
      </c>
      <c r="G6" s="75" t="s">
        <v>180</v>
      </c>
      <c r="H6" s="75" t="s">
        <v>116</v>
      </c>
    </row>
    <row r="7" spans="2:9" s="77" customFormat="1" ht="11.25" x14ac:dyDescent="0.2">
      <c r="B7" s="180">
        <v>1</v>
      </c>
      <c r="C7" s="181"/>
      <c r="D7" s="181"/>
      <c r="E7" s="182"/>
      <c r="F7" s="76">
        <v>2</v>
      </c>
      <c r="G7" s="76">
        <v>3</v>
      </c>
      <c r="H7" s="76" t="s">
        <v>117</v>
      </c>
    </row>
    <row r="8" spans="2:9" ht="18.75" customHeight="1" x14ac:dyDescent="0.25">
      <c r="B8" s="183">
        <v>40</v>
      </c>
      <c r="C8" s="184"/>
      <c r="D8" s="185"/>
      <c r="E8" s="78" t="s">
        <v>118</v>
      </c>
      <c r="F8" s="79">
        <f>SUM(F9,F68,F79,F124)</f>
        <v>2137764</v>
      </c>
      <c r="G8" s="80">
        <f>SUM(G9,G68,G79,G124)</f>
        <v>1022417.2300000001</v>
      </c>
      <c r="H8" s="121">
        <f t="shared" ref="H8:H35" si="0">G8/F8*100</f>
        <v>47.826478039671358</v>
      </c>
    </row>
    <row r="9" spans="2:9" ht="18" customHeight="1" x14ac:dyDescent="0.25">
      <c r="B9" s="172">
        <v>11</v>
      </c>
      <c r="C9" s="173"/>
      <c r="D9" s="174"/>
      <c r="E9" s="81" t="s">
        <v>119</v>
      </c>
      <c r="F9" s="82">
        <f>SUM(F10,F32)</f>
        <v>1734941</v>
      </c>
      <c r="G9" s="53">
        <f>SUM(G10,G32)</f>
        <v>802770.13000000012</v>
      </c>
      <c r="H9" s="122">
        <f t="shared" si="0"/>
        <v>46.270745229953071</v>
      </c>
    </row>
    <row r="10" spans="2:9" ht="17.25" customHeight="1" x14ac:dyDescent="0.25">
      <c r="B10" s="170" t="s">
        <v>120</v>
      </c>
      <c r="C10" s="171"/>
      <c r="D10" s="171"/>
      <c r="E10" s="83" t="s">
        <v>121</v>
      </c>
      <c r="F10" s="84">
        <f>SUM(F11)</f>
        <v>1345606</v>
      </c>
      <c r="G10" s="85">
        <f>SUM(G11)</f>
        <v>656887.68000000005</v>
      </c>
      <c r="H10" s="123">
        <f t="shared" si="0"/>
        <v>48.817237735265749</v>
      </c>
    </row>
    <row r="11" spans="2:9" ht="17.25" customHeight="1" x14ac:dyDescent="0.25">
      <c r="B11" s="162">
        <v>3</v>
      </c>
      <c r="C11" s="163"/>
      <c r="D11" s="164"/>
      <c r="E11" s="86" t="s">
        <v>4</v>
      </c>
      <c r="F11" s="87">
        <f>SUM(F12,F20)</f>
        <v>1345606</v>
      </c>
      <c r="G11" s="42">
        <f>SUM(G12,G20)</f>
        <v>656887.68000000005</v>
      </c>
      <c r="H11" s="48">
        <f t="shared" si="0"/>
        <v>48.817237735265749</v>
      </c>
    </row>
    <row r="12" spans="2:9" ht="18" customHeight="1" x14ac:dyDescent="0.25">
      <c r="B12" s="162">
        <v>31</v>
      </c>
      <c r="C12" s="163"/>
      <c r="D12" s="164"/>
      <c r="E12" s="86" t="s">
        <v>122</v>
      </c>
      <c r="F12" s="87">
        <f>SUM(F13,F16,F18)</f>
        <v>1194248</v>
      </c>
      <c r="G12" s="42">
        <f>SUM(G13,G16,G18)</f>
        <v>600722.16</v>
      </c>
      <c r="H12" s="48">
        <f t="shared" si="0"/>
        <v>50.301290854160953</v>
      </c>
    </row>
    <row r="13" spans="2:9" ht="18" customHeight="1" x14ac:dyDescent="0.25">
      <c r="B13" s="162">
        <v>311</v>
      </c>
      <c r="C13" s="163"/>
      <c r="D13" s="164"/>
      <c r="E13" s="88" t="s">
        <v>123</v>
      </c>
      <c r="F13" s="87">
        <f>SUM(F14,F15)</f>
        <v>996456</v>
      </c>
      <c r="G13" s="42">
        <f>SUM(G14,G15)</f>
        <v>501453.06</v>
      </c>
      <c r="H13" s="48">
        <f t="shared" si="0"/>
        <v>50.323653026325296</v>
      </c>
    </row>
    <row r="14" spans="2:9" ht="15.75" customHeight="1" x14ac:dyDescent="0.25">
      <c r="B14" s="169">
        <v>3111</v>
      </c>
      <c r="C14" s="169"/>
      <c r="D14" s="169"/>
      <c r="E14" s="89" t="s">
        <v>21</v>
      </c>
      <c r="F14" s="90">
        <v>996456</v>
      </c>
      <c r="G14" s="43">
        <v>501453.06</v>
      </c>
      <c r="H14" s="49">
        <f t="shared" si="0"/>
        <v>50.323653026325296</v>
      </c>
    </row>
    <row r="15" spans="2:9" ht="15" customHeight="1" x14ac:dyDescent="0.25">
      <c r="B15" s="165">
        <v>3114</v>
      </c>
      <c r="C15" s="166"/>
      <c r="D15" s="167"/>
      <c r="E15" s="89" t="s">
        <v>38</v>
      </c>
      <c r="F15" s="90"/>
      <c r="G15" s="43"/>
      <c r="H15" s="49"/>
    </row>
    <row r="16" spans="2:9" ht="15.75" customHeight="1" x14ac:dyDescent="0.25">
      <c r="B16" s="162">
        <v>312</v>
      </c>
      <c r="C16" s="163"/>
      <c r="D16" s="164"/>
      <c r="E16" s="91" t="s">
        <v>39</v>
      </c>
      <c r="F16" s="87">
        <f>SUM(F17)</f>
        <v>31000</v>
      </c>
      <c r="G16" s="42">
        <f>SUM(G17)</f>
        <v>16803.330000000002</v>
      </c>
      <c r="H16" s="48">
        <f t="shared" si="0"/>
        <v>54.204290322580647</v>
      </c>
    </row>
    <row r="17" spans="2:8" ht="15" customHeight="1" x14ac:dyDescent="0.25">
      <c r="B17" s="165">
        <v>3121</v>
      </c>
      <c r="C17" s="166"/>
      <c r="D17" s="167"/>
      <c r="E17" s="91" t="s">
        <v>39</v>
      </c>
      <c r="F17" s="90">
        <v>31000</v>
      </c>
      <c r="G17" s="43">
        <v>16803.330000000002</v>
      </c>
      <c r="H17" s="49">
        <f t="shared" si="0"/>
        <v>54.204290322580647</v>
      </c>
    </row>
    <row r="18" spans="2:8" ht="15.75" customHeight="1" x14ac:dyDescent="0.25">
      <c r="B18" s="168">
        <v>313</v>
      </c>
      <c r="C18" s="168"/>
      <c r="D18" s="168"/>
      <c r="E18" s="89" t="s">
        <v>124</v>
      </c>
      <c r="F18" s="87">
        <f>SUM(F19)</f>
        <v>166792</v>
      </c>
      <c r="G18" s="42">
        <f>SUM(G19)</f>
        <v>82465.77</v>
      </c>
      <c r="H18" s="48">
        <f t="shared" si="0"/>
        <v>49.442281404383905</v>
      </c>
    </row>
    <row r="19" spans="2:8" ht="15" customHeight="1" x14ac:dyDescent="0.25">
      <c r="B19" s="169">
        <v>3132</v>
      </c>
      <c r="C19" s="169"/>
      <c r="D19" s="169"/>
      <c r="E19" s="89" t="s">
        <v>40</v>
      </c>
      <c r="F19" s="90">
        <v>166792</v>
      </c>
      <c r="G19" s="43">
        <v>82465.77</v>
      </c>
      <c r="H19" s="49">
        <f t="shared" si="0"/>
        <v>49.442281404383905</v>
      </c>
    </row>
    <row r="20" spans="2:8" ht="20.25" customHeight="1" x14ac:dyDescent="0.25">
      <c r="B20" s="92">
        <v>32</v>
      </c>
      <c r="C20" s="93"/>
      <c r="D20" s="91"/>
      <c r="E20" s="88" t="s">
        <v>125</v>
      </c>
      <c r="F20" s="87">
        <f>SUM(F21,F23,F26)</f>
        <v>151358</v>
      </c>
      <c r="G20" s="42">
        <f>SUM(G21,G23,G26)</f>
        <v>56165.520000000004</v>
      </c>
      <c r="H20" s="48">
        <f t="shared" si="0"/>
        <v>37.107731338944753</v>
      </c>
    </row>
    <row r="21" spans="2:8" ht="18" customHeight="1" x14ac:dyDescent="0.25">
      <c r="B21" s="92">
        <v>321</v>
      </c>
      <c r="C21" s="93"/>
      <c r="D21" s="91"/>
      <c r="E21" s="88" t="s">
        <v>126</v>
      </c>
      <c r="F21" s="87">
        <f>SUM(F22)</f>
        <v>20512</v>
      </c>
      <c r="G21" s="42">
        <f>SUM(G22)</f>
        <v>10059.99</v>
      </c>
      <c r="H21" s="48">
        <f t="shared" si="0"/>
        <v>49.044413026521063</v>
      </c>
    </row>
    <row r="22" spans="2:8" ht="15" customHeight="1" x14ac:dyDescent="0.25">
      <c r="B22" s="94">
        <v>3212</v>
      </c>
      <c r="C22" s="93"/>
      <c r="D22" s="91"/>
      <c r="E22" s="89" t="s">
        <v>127</v>
      </c>
      <c r="F22" s="90">
        <v>20512</v>
      </c>
      <c r="G22" s="43">
        <v>10059.99</v>
      </c>
      <c r="H22" s="49">
        <f t="shared" si="0"/>
        <v>49.044413026521063</v>
      </c>
    </row>
    <row r="23" spans="2:8" ht="18" customHeight="1" x14ac:dyDescent="0.25">
      <c r="B23" s="92">
        <v>322</v>
      </c>
      <c r="C23" s="93"/>
      <c r="D23" s="91"/>
      <c r="E23" s="88" t="s">
        <v>128</v>
      </c>
      <c r="F23" s="87">
        <f>SUM(F24:F25)</f>
        <v>86829</v>
      </c>
      <c r="G23" s="42">
        <f>SUM(G24:G25)</f>
        <v>31429.870000000003</v>
      </c>
      <c r="H23" s="48">
        <f t="shared" si="0"/>
        <v>36.197434037015285</v>
      </c>
    </row>
    <row r="24" spans="2:8" ht="15.75" customHeight="1" x14ac:dyDescent="0.25">
      <c r="B24" s="94">
        <v>3221</v>
      </c>
      <c r="C24" s="93"/>
      <c r="D24" s="91"/>
      <c r="E24" s="89" t="s">
        <v>129</v>
      </c>
      <c r="F24" s="90">
        <v>13617</v>
      </c>
      <c r="G24" s="43">
        <v>6320.72</v>
      </c>
      <c r="H24" s="49">
        <f t="shared" si="0"/>
        <v>46.417860027906293</v>
      </c>
    </row>
    <row r="25" spans="2:8" ht="14.25" customHeight="1" x14ac:dyDescent="0.25">
      <c r="B25" s="94">
        <v>3223</v>
      </c>
      <c r="C25" s="93"/>
      <c r="D25" s="91"/>
      <c r="E25" s="89" t="s">
        <v>48</v>
      </c>
      <c r="F25" s="90">
        <v>73212</v>
      </c>
      <c r="G25" s="43">
        <v>25109.15</v>
      </c>
      <c r="H25" s="49">
        <f t="shared" si="0"/>
        <v>34.296495110091243</v>
      </c>
    </row>
    <row r="26" spans="2:8" ht="18" customHeight="1" x14ac:dyDescent="0.25">
      <c r="B26" s="92">
        <v>323</v>
      </c>
      <c r="C26" s="93"/>
      <c r="D26" s="91"/>
      <c r="E26" s="88" t="s">
        <v>130</v>
      </c>
      <c r="F26" s="87">
        <f>SUM(F27:F31)</f>
        <v>44017</v>
      </c>
      <c r="G26" s="42">
        <f>SUM(G27:G31)</f>
        <v>14675.66</v>
      </c>
      <c r="H26" s="48">
        <f t="shared" si="0"/>
        <v>33.34089101937888</v>
      </c>
    </row>
    <row r="27" spans="2:8" ht="15.75" customHeight="1" x14ac:dyDescent="0.25">
      <c r="B27" s="94">
        <v>3231</v>
      </c>
      <c r="C27" s="93"/>
      <c r="D27" s="91"/>
      <c r="E27" s="89" t="s">
        <v>54</v>
      </c>
      <c r="F27" s="90">
        <v>14068</v>
      </c>
      <c r="G27" s="43">
        <v>5803.58</v>
      </c>
      <c r="H27" s="49">
        <f t="shared" si="0"/>
        <v>41.253767415410863</v>
      </c>
    </row>
    <row r="28" spans="2:8" ht="15" customHeight="1" x14ac:dyDescent="0.25">
      <c r="B28" s="94">
        <v>3232</v>
      </c>
      <c r="C28" s="93"/>
      <c r="D28" s="91"/>
      <c r="E28" s="89" t="s">
        <v>56</v>
      </c>
      <c r="F28" s="90">
        <v>14856</v>
      </c>
      <c r="G28" s="43">
        <v>7464.43</v>
      </c>
      <c r="H28" s="49">
        <f t="shared" si="0"/>
        <v>50.245220786214325</v>
      </c>
    </row>
    <row r="29" spans="2:8" ht="14.25" customHeight="1" x14ac:dyDescent="0.25">
      <c r="B29" s="94">
        <v>3234</v>
      </c>
      <c r="C29" s="93"/>
      <c r="D29" s="91"/>
      <c r="E29" s="89" t="s">
        <v>60</v>
      </c>
      <c r="F29" s="90">
        <v>5308</v>
      </c>
      <c r="G29" s="43">
        <v>1407.65</v>
      </c>
      <c r="H29" s="49">
        <f t="shared" si="0"/>
        <v>26.51940467219292</v>
      </c>
    </row>
    <row r="30" spans="2:8" ht="14.25" customHeight="1" x14ac:dyDescent="0.25">
      <c r="B30" s="94">
        <v>3235</v>
      </c>
      <c r="C30" s="93"/>
      <c r="D30" s="91"/>
      <c r="E30" s="89" t="s">
        <v>62</v>
      </c>
      <c r="F30" s="90">
        <v>4185</v>
      </c>
      <c r="G30" s="43">
        <v>0</v>
      </c>
      <c r="H30" s="49">
        <f t="shared" si="0"/>
        <v>0</v>
      </c>
    </row>
    <row r="31" spans="2:8" ht="14.25" customHeight="1" x14ac:dyDescent="0.25">
      <c r="B31" s="94">
        <v>3236</v>
      </c>
      <c r="C31" s="93"/>
      <c r="D31" s="91"/>
      <c r="E31" s="89" t="s">
        <v>64</v>
      </c>
      <c r="F31" s="90">
        <v>5600</v>
      </c>
      <c r="G31" s="43">
        <v>0</v>
      </c>
      <c r="H31" s="49">
        <f t="shared" si="0"/>
        <v>0</v>
      </c>
    </row>
    <row r="32" spans="2:8" ht="17.25" customHeight="1" x14ac:dyDescent="0.25">
      <c r="B32" s="95" t="s">
        <v>131</v>
      </c>
      <c r="C32" s="96"/>
      <c r="D32" s="97"/>
      <c r="E32" s="83" t="s">
        <v>132</v>
      </c>
      <c r="F32" s="84">
        <f>SUM(F33,F55)</f>
        <v>389335</v>
      </c>
      <c r="G32" s="85">
        <f>SUM(G33,G55)</f>
        <v>145882.45000000001</v>
      </c>
      <c r="H32" s="123">
        <f t="shared" si="0"/>
        <v>37.469646962127733</v>
      </c>
    </row>
    <row r="33" spans="2:8" ht="18" customHeight="1" x14ac:dyDescent="0.25">
      <c r="B33" s="98">
        <v>3</v>
      </c>
      <c r="C33" s="99"/>
      <c r="D33" s="100"/>
      <c r="E33" s="88" t="s">
        <v>4</v>
      </c>
      <c r="F33" s="87">
        <f>SUM(F34)</f>
        <v>220825</v>
      </c>
      <c r="G33" s="42">
        <f>SUM(G34)</f>
        <v>85920.63</v>
      </c>
      <c r="H33" s="48">
        <f t="shared" si="0"/>
        <v>38.908923355598326</v>
      </c>
    </row>
    <row r="34" spans="2:8" ht="18" customHeight="1" x14ac:dyDescent="0.25">
      <c r="B34" s="98">
        <v>32</v>
      </c>
      <c r="C34" s="99"/>
      <c r="D34" s="100"/>
      <c r="E34" s="88" t="s">
        <v>125</v>
      </c>
      <c r="F34" s="87">
        <f>SUM(F35,F40,F46,F53)</f>
        <v>220825</v>
      </c>
      <c r="G34" s="42">
        <f>SUM(G35,G40,G46,G53)</f>
        <v>85920.63</v>
      </c>
      <c r="H34" s="48">
        <f t="shared" si="0"/>
        <v>38.908923355598326</v>
      </c>
    </row>
    <row r="35" spans="2:8" ht="18" customHeight="1" x14ac:dyDescent="0.25">
      <c r="B35" s="98">
        <v>321</v>
      </c>
      <c r="C35" s="99"/>
      <c r="D35" s="100"/>
      <c r="E35" s="88" t="s">
        <v>126</v>
      </c>
      <c r="F35" s="87">
        <f>SUM(F36:F39)</f>
        <v>13840</v>
      </c>
      <c r="G35" s="42">
        <f>SUM(G36:G39)</f>
        <v>10890</v>
      </c>
      <c r="H35" s="48">
        <f t="shared" si="0"/>
        <v>78.684971098265905</v>
      </c>
    </row>
    <row r="36" spans="2:8" ht="13.5" customHeight="1" x14ac:dyDescent="0.25">
      <c r="B36" s="101">
        <v>3211</v>
      </c>
      <c r="C36" s="102"/>
      <c r="D36" s="103"/>
      <c r="E36" s="89" t="s">
        <v>22</v>
      </c>
      <c r="F36" s="90">
        <v>0</v>
      </c>
      <c r="G36" s="43">
        <v>0</v>
      </c>
      <c r="H36" s="58"/>
    </row>
    <row r="37" spans="2:8" ht="13.5" customHeight="1" x14ac:dyDescent="0.25">
      <c r="B37" s="101">
        <v>3212</v>
      </c>
      <c r="C37" s="102"/>
      <c r="D37" s="103"/>
      <c r="E37" s="89" t="s">
        <v>127</v>
      </c>
      <c r="F37" s="104">
        <v>13840</v>
      </c>
      <c r="G37" s="43">
        <v>10890</v>
      </c>
      <c r="H37" s="49">
        <f>G37/F37*100</f>
        <v>78.684971098265905</v>
      </c>
    </row>
    <row r="38" spans="2:8" ht="14.25" customHeight="1" x14ac:dyDescent="0.25">
      <c r="B38" s="101">
        <v>3213</v>
      </c>
      <c r="C38" s="102"/>
      <c r="D38" s="103"/>
      <c r="E38" s="89" t="s">
        <v>45</v>
      </c>
      <c r="F38" s="90">
        <v>0</v>
      </c>
      <c r="G38" s="43">
        <v>0</v>
      </c>
      <c r="H38" s="58"/>
    </row>
    <row r="39" spans="2:8" ht="13.5" customHeight="1" x14ac:dyDescent="0.25">
      <c r="B39" s="101">
        <v>3214</v>
      </c>
      <c r="C39" s="102"/>
      <c r="D39" s="103"/>
      <c r="E39" s="89" t="s">
        <v>133</v>
      </c>
      <c r="F39" s="137">
        <v>0</v>
      </c>
      <c r="G39" s="49">
        <v>0</v>
      </c>
      <c r="H39" s="58"/>
    </row>
    <row r="40" spans="2:8" ht="18" customHeight="1" x14ac:dyDescent="0.25">
      <c r="B40" s="98">
        <v>322</v>
      </c>
      <c r="C40" s="102"/>
      <c r="D40" s="103"/>
      <c r="E40" s="88" t="s">
        <v>128</v>
      </c>
      <c r="F40" s="105">
        <f>SUM(F41:F44)</f>
        <v>4700</v>
      </c>
      <c r="G40" s="59">
        <f>SUM(G41:G45)</f>
        <v>3498.7200000000003</v>
      </c>
      <c r="H40" s="48">
        <f>G40/F40*100</f>
        <v>74.440851063829797</v>
      </c>
    </row>
    <row r="41" spans="2:8" ht="15" customHeight="1" x14ac:dyDescent="0.25">
      <c r="B41" s="101">
        <v>3221</v>
      </c>
      <c r="C41" s="102"/>
      <c r="D41" s="103"/>
      <c r="E41" s="89" t="s">
        <v>129</v>
      </c>
      <c r="F41" s="90">
        <v>3450</v>
      </c>
      <c r="G41" s="43">
        <v>2933.98</v>
      </c>
      <c r="H41" s="49">
        <f>G41/F41*100</f>
        <v>85.04289855072463</v>
      </c>
    </row>
    <row r="42" spans="2:8" ht="15.75" customHeight="1" x14ac:dyDescent="0.25">
      <c r="B42" s="101">
        <v>3222</v>
      </c>
      <c r="C42" s="102"/>
      <c r="D42" s="103"/>
      <c r="E42" s="89" t="s">
        <v>134</v>
      </c>
      <c r="F42" s="90"/>
      <c r="G42" s="43"/>
      <c r="H42" s="58"/>
    </row>
    <row r="43" spans="2:8" ht="15" customHeight="1" x14ac:dyDescent="0.25">
      <c r="B43" s="101">
        <v>3223</v>
      </c>
      <c r="C43" s="102"/>
      <c r="D43" s="103"/>
      <c r="E43" s="89" t="s">
        <v>48</v>
      </c>
      <c r="F43" s="90">
        <v>1100</v>
      </c>
      <c r="G43" s="58">
        <v>564.74</v>
      </c>
      <c r="H43" s="49">
        <f t="shared" ref="H43:H48" si="1">G43/F43*100</f>
        <v>51.339999999999996</v>
      </c>
    </row>
    <row r="44" spans="2:8" ht="15" customHeight="1" x14ac:dyDescent="0.25">
      <c r="B44" s="101">
        <v>3224</v>
      </c>
      <c r="C44" s="102"/>
      <c r="D44" s="103"/>
      <c r="E44" s="89" t="s">
        <v>135</v>
      </c>
      <c r="F44" s="90">
        <v>150</v>
      </c>
      <c r="G44" s="58">
        <v>0</v>
      </c>
      <c r="H44" s="49">
        <f t="shared" si="1"/>
        <v>0</v>
      </c>
    </row>
    <row r="45" spans="2:8" ht="15" customHeight="1" x14ac:dyDescent="0.25">
      <c r="B45" s="101">
        <v>3225</v>
      </c>
      <c r="C45" s="102"/>
      <c r="D45" s="103"/>
      <c r="E45" s="89" t="s">
        <v>52</v>
      </c>
      <c r="F45" s="104">
        <v>0</v>
      </c>
      <c r="G45" s="58">
        <v>0</v>
      </c>
      <c r="H45" s="58"/>
    </row>
    <row r="46" spans="2:8" ht="18" customHeight="1" x14ac:dyDescent="0.25">
      <c r="B46" s="98">
        <v>323</v>
      </c>
      <c r="C46" s="102"/>
      <c r="D46" s="103"/>
      <c r="E46" s="88" t="s">
        <v>130</v>
      </c>
      <c r="F46" s="87">
        <f>SUM(F47:F52)</f>
        <v>194885</v>
      </c>
      <c r="G46" s="42">
        <f>SUM(G47:G52)</f>
        <v>71531.91</v>
      </c>
      <c r="H46" s="48">
        <f t="shared" si="1"/>
        <v>36.704677117274294</v>
      </c>
    </row>
    <row r="47" spans="2:8" ht="13.5" customHeight="1" x14ac:dyDescent="0.25">
      <c r="B47" s="101">
        <v>3231</v>
      </c>
      <c r="C47" s="102"/>
      <c r="D47" s="103"/>
      <c r="E47" s="89" t="s">
        <v>54</v>
      </c>
      <c r="F47" s="90">
        <v>2000</v>
      </c>
      <c r="G47" s="43">
        <v>1100.6600000000001</v>
      </c>
      <c r="H47" s="49">
        <f t="shared" si="1"/>
        <v>55.033000000000001</v>
      </c>
    </row>
    <row r="48" spans="2:8" ht="14.25" customHeight="1" x14ac:dyDescent="0.25">
      <c r="B48" s="101">
        <v>3232</v>
      </c>
      <c r="C48" s="102"/>
      <c r="D48" s="103"/>
      <c r="E48" s="89" t="s">
        <v>56</v>
      </c>
      <c r="F48" s="90">
        <v>46400</v>
      </c>
      <c r="G48" s="43">
        <v>0</v>
      </c>
      <c r="H48" s="49">
        <f t="shared" si="1"/>
        <v>0</v>
      </c>
    </row>
    <row r="49" spans="2:8" ht="15" customHeight="1" x14ac:dyDescent="0.25">
      <c r="B49" s="101">
        <v>3233</v>
      </c>
      <c r="C49" s="102"/>
      <c r="D49" s="103"/>
      <c r="E49" s="89" t="s">
        <v>58</v>
      </c>
      <c r="F49" s="90">
        <v>0</v>
      </c>
      <c r="G49" s="43">
        <v>0</v>
      </c>
      <c r="H49" s="58"/>
    </row>
    <row r="50" spans="2:8" ht="15.75" customHeight="1" x14ac:dyDescent="0.25">
      <c r="B50" s="101">
        <v>3235</v>
      </c>
      <c r="C50" s="102"/>
      <c r="D50" s="103"/>
      <c r="E50" s="89" t="s">
        <v>62</v>
      </c>
      <c r="F50" s="90">
        <v>28000</v>
      </c>
      <c r="G50" s="43">
        <v>27687.19</v>
      </c>
      <c r="H50" s="49">
        <f t="shared" ref="H50:H57" si="2">G50/F50*100</f>
        <v>98.882821428571418</v>
      </c>
    </row>
    <row r="51" spans="2:8" ht="15" customHeight="1" x14ac:dyDescent="0.25">
      <c r="B51" s="101">
        <v>3237</v>
      </c>
      <c r="C51" s="102"/>
      <c r="D51" s="103"/>
      <c r="E51" s="89" t="s">
        <v>66</v>
      </c>
      <c r="F51" s="90">
        <v>104555</v>
      </c>
      <c r="G51" s="43">
        <v>42214.06</v>
      </c>
      <c r="H51" s="49">
        <f t="shared" si="2"/>
        <v>40.374979675768728</v>
      </c>
    </row>
    <row r="52" spans="2:8" ht="14.25" customHeight="1" x14ac:dyDescent="0.25">
      <c r="B52" s="101">
        <v>3239</v>
      </c>
      <c r="C52" s="102"/>
      <c r="D52" s="103"/>
      <c r="E52" s="89" t="s">
        <v>70</v>
      </c>
      <c r="F52" s="90">
        <v>13930</v>
      </c>
      <c r="G52" s="43">
        <v>530</v>
      </c>
      <c r="H52" s="49">
        <f t="shared" si="2"/>
        <v>3.8047379755922468</v>
      </c>
    </row>
    <row r="53" spans="2:8" ht="23.25" customHeight="1" x14ac:dyDescent="0.25">
      <c r="B53" s="98">
        <v>324</v>
      </c>
      <c r="C53" s="102"/>
      <c r="D53" s="103"/>
      <c r="E53" s="89" t="s">
        <v>136</v>
      </c>
      <c r="F53" s="87">
        <f>SUM(F54)</f>
        <v>7400</v>
      </c>
      <c r="G53" s="42">
        <f>SUM(G54)</f>
        <v>0</v>
      </c>
      <c r="H53" s="48">
        <f t="shared" si="2"/>
        <v>0</v>
      </c>
    </row>
    <row r="54" spans="2:8" ht="19.5" customHeight="1" x14ac:dyDescent="0.25">
      <c r="B54" s="101">
        <v>3241</v>
      </c>
      <c r="C54" s="102"/>
      <c r="D54" s="103"/>
      <c r="E54" s="89" t="s">
        <v>136</v>
      </c>
      <c r="F54" s="90">
        <v>7400</v>
      </c>
      <c r="G54" s="43">
        <v>0</v>
      </c>
      <c r="H54" s="49">
        <f t="shared" si="2"/>
        <v>0</v>
      </c>
    </row>
    <row r="55" spans="2:8" ht="18.75" customHeight="1" x14ac:dyDescent="0.25">
      <c r="B55" s="98">
        <v>4</v>
      </c>
      <c r="C55" s="102"/>
      <c r="D55" s="103"/>
      <c r="E55" s="88" t="s">
        <v>113</v>
      </c>
      <c r="F55" s="87">
        <f>SUM(F56)</f>
        <v>168510</v>
      </c>
      <c r="G55" s="42">
        <f>SUM(G56)</f>
        <v>59961.82</v>
      </c>
      <c r="H55" s="49">
        <f t="shared" si="2"/>
        <v>35.583538068957331</v>
      </c>
    </row>
    <row r="56" spans="2:8" ht="23.25" customHeight="1" x14ac:dyDescent="0.25">
      <c r="B56" s="98">
        <v>42</v>
      </c>
      <c r="C56" s="102"/>
      <c r="D56" s="103"/>
      <c r="E56" s="88" t="s">
        <v>137</v>
      </c>
      <c r="F56" s="87">
        <f>SUM(F57,F62,F64)</f>
        <v>168510</v>
      </c>
      <c r="G56" s="42">
        <f>SUM(G57,G62,G64)</f>
        <v>59961.82</v>
      </c>
      <c r="H56" s="49">
        <f t="shared" si="2"/>
        <v>35.583538068957331</v>
      </c>
    </row>
    <row r="57" spans="2:8" ht="14.25" customHeight="1" x14ac:dyDescent="0.25">
      <c r="B57" s="98">
        <v>422</v>
      </c>
      <c r="C57" s="102"/>
      <c r="D57" s="103"/>
      <c r="E57" s="88" t="s">
        <v>138</v>
      </c>
      <c r="F57" s="87">
        <f>SUM(F58:F61)</f>
        <v>69900</v>
      </c>
      <c r="G57" s="42">
        <f>SUM(G58:G60)</f>
        <v>52937.72</v>
      </c>
      <c r="H57" s="49">
        <f t="shared" si="2"/>
        <v>75.733505007153084</v>
      </c>
    </row>
    <row r="58" spans="2:8" ht="14.25" customHeight="1" x14ac:dyDescent="0.25">
      <c r="B58" s="101">
        <v>4221</v>
      </c>
      <c r="C58" s="102"/>
      <c r="D58" s="103"/>
      <c r="E58" s="89" t="s">
        <v>87</v>
      </c>
      <c r="F58" s="90">
        <v>0</v>
      </c>
      <c r="G58" s="43">
        <v>7475.5</v>
      </c>
      <c r="H58" s="49"/>
    </row>
    <row r="59" spans="2:8" ht="14.25" customHeight="1" x14ac:dyDescent="0.25">
      <c r="B59" s="101">
        <v>4223</v>
      </c>
      <c r="C59" s="102"/>
      <c r="D59" s="103"/>
      <c r="E59" s="89" t="s">
        <v>139</v>
      </c>
      <c r="F59" s="90">
        <v>0</v>
      </c>
      <c r="G59" s="43">
        <v>0</v>
      </c>
      <c r="H59" s="58"/>
    </row>
    <row r="60" spans="2:8" ht="14.25" customHeight="1" x14ac:dyDescent="0.25">
      <c r="B60" s="101">
        <v>4227</v>
      </c>
      <c r="C60" s="102"/>
      <c r="D60" s="103"/>
      <c r="E60" s="89" t="s">
        <v>140</v>
      </c>
      <c r="F60" s="90">
        <v>69900</v>
      </c>
      <c r="G60" s="43">
        <v>45462.22</v>
      </c>
      <c r="H60" s="49">
        <f t="shared" ref="H60:H70" si="3">G60/F60*100</f>
        <v>65.038941344778252</v>
      </c>
    </row>
    <row r="61" spans="2:8" ht="14.25" customHeight="1" x14ac:dyDescent="0.25">
      <c r="B61" s="101">
        <v>4233</v>
      </c>
      <c r="C61" s="102"/>
      <c r="D61" s="103"/>
      <c r="E61" s="89" t="s">
        <v>159</v>
      </c>
      <c r="F61" s="90">
        <v>0</v>
      </c>
      <c r="G61" s="43"/>
      <c r="H61" s="49"/>
    </row>
    <row r="62" spans="2:8" ht="28.5" customHeight="1" x14ac:dyDescent="0.25">
      <c r="B62" s="98">
        <v>424</v>
      </c>
      <c r="C62" s="102"/>
      <c r="D62" s="103"/>
      <c r="E62" s="88" t="s">
        <v>141</v>
      </c>
      <c r="F62" s="87">
        <f>SUM(F63)</f>
        <v>2000</v>
      </c>
      <c r="G62" s="42">
        <f>SUM(G63)</f>
        <v>1049.0999999999999</v>
      </c>
      <c r="H62" s="49">
        <f t="shared" si="3"/>
        <v>52.454999999999998</v>
      </c>
    </row>
    <row r="63" spans="2:8" ht="14.25" customHeight="1" x14ac:dyDescent="0.25">
      <c r="B63" s="101">
        <v>4241</v>
      </c>
      <c r="C63" s="102"/>
      <c r="D63" s="103"/>
      <c r="E63" s="89" t="s">
        <v>91</v>
      </c>
      <c r="F63" s="90">
        <v>2000</v>
      </c>
      <c r="G63" s="43">
        <v>1049.0999999999999</v>
      </c>
      <c r="H63" s="49">
        <f t="shared" si="3"/>
        <v>52.454999999999998</v>
      </c>
    </row>
    <row r="64" spans="2:8" ht="14.25" customHeight="1" x14ac:dyDescent="0.25">
      <c r="B64" s="98">
        <v>426</v>
      </c>
      <c r="C64" s="102"/>
      <c r="D64" s="103"/>
      <c r="E64" s="88" t="s">
        <v>142</v>
      </c>
      <c r="F64" s="87">
        <f>SUM(F65:F67)</f>
        <v>96610</v>
      </c>
      <c r="G64" s="42">
        <f>SUM(G65:G67)</f>
        <v>5975</v>
      </c>
      <c r="H64" s="58">
        <f t="shared" si="3"/>
        <v>6.1846599730876726</v>
      </c>
    </row>
    <row r="65" spans="2:8" ht="14.25" customHeight="1" x14ac:dyDescent="0.25">
      <c r="B65" s="101">
        <v>4262</v>
      </c>
      <c r="C65" s="102"/>
      <c r="D65" s="103"/>
      <c r="E65" s="89" t="s">
        <v>90</v>
      </c>
      <c r="F65" s="90">
        <v>6000</v>
      </c>
      <c r="G65" s="43">
        <v>5975</v>
      </c>
      <c r="H65" s="49">
        <f t="shared" si="3"/>
        <v>99.583333333333329</v>
      </c>
    </row>
    <row r="66" spans="2:8" ht="14.25" customHeight="1" x14ac:dyDescent="0.25">
      <c r="B66" s="101">
        <v>4511</v>
      </c>
      <c r="C66" s="102"/>
      <c r="D66" s="103"/>
      <c r="E66" s="89" t="s">
        <v>152</v>
      </c>
      <c r="F66" s="90">
        <v>84310</v>
      </c>
      <c r="G66" s="43">
        <v>0</v>
      </c>
      <c r="H66" s="58"/>
    </row>
    <row r="67" spans="2:8" ht="14.25" customHeight="1" x14ac:dyDescent="0.25">
      <c r="B67" s="101">
        <v>4521</v>
      </c>
      <c r="C67" s="102"/>
      <c r="D67" s="103"/>
      <c r="E67" s="89" t="s">
        <v>181</v>
      </c>
      <c r="F67" s="90">
        <v>6300</v>
      </c>
      <c r="G67" s="43">
        <v>0</v>
      </c>
      <c r="H67" s="58"/>
    </row>
    <row r="68" spans="2:8" ht="21.75" customHeight="1" x14ac:dyDescent="0.25">
      <c r="B68" s="106">
        <v>31</v>
      </c>
      <c r="C68" s="107"/>
      <c r="D68" s="108"/>
      <c r="E68" s="109" t="s">
        <v>143</v>
      </c>
      <c r="F68" s="110">
        <f>SUM(F70)</f>
        <v>74460</v>
      </c>
      <c r="G68" s="111">
        <f>SUM(G71:G78)</f>
        <v>26155.97</v>
      </c>
      <c r="H68" s="130">
        <f t="shared" si="3"/>
        <v>35.127544990598977</v>
      </c>
    </row>
    <row r="69" spans="2:8" ht="27" customHeight="1" x14ac:dyDescent="0.25">
      <c r="B69" s="95" t="s">
        <v>144</v>
      </c>
      <c r="C69" s="112"/>
      <c r="D69" s="113"/>
      <c r="E69" s="83" t="s">
        <v>145</v>
      </c>
      <c r="F69" s="84">
        <f>SUM(F68,F79)</f>
        <v>396023</v>
      </c>
      <c r="G69" s="85">
        <f>SUM(G70,G79)</f>
        <v>219460.66000000006</v>
      </c>
      <c r="H69" s="123">
        <f t="shared" si="3"/>
        <v>55.416139971668329</v>
      </c>
    </row>
    <row r="70" spans="2:8" ht="21.75" customHeight="1" x14ac:dyDescent="0.25">
      <c r="B70" s="98">
        <v>3</v>
      </c>
      <c r="C70" s="99"/>
      <c r="D70" s="100"/>
      <c r="E70" s="114" t="s">
        <v>4</v>
      </c>
      <c r="F70" s="87">
        <f>SUM(F71:F78)</f>
        <v>74460</v>
      </c>
      <c r="G70" s="42">
        <f>SUM(G71:G77)</f>
        <v>26155.97</v>
      </c>
      <c r="H70" s="48">
        <f t="shared" si="3"/>
        <v>35.127544990598977</v>
      </c>
    </row>
    <row r="71" spans="2:8" ht="14.25" customHeight="1" x14ac:dyDescent="0.25">
      <c r="B71" s="101">
        <v>3212</v>
      </c>
      <c r="C71" s="102"/>
      <c r="D71" s="103"/>
      <c r="E71" s="89" t="s">
        <v>127</v>
      </c>
      <c r="F71" s="90">
        <v>12000</v>
      </c>
      <c r="G71" s="43">
        <v>0</v>
      </c>
      <c r="H71" s="58"/>
    </row>
    <row r="72" spans="2:8" ht="14.25" customHeight="1" x14ac:dyDescent="0.25">
      <c r="B72" s="101">
        <v>3213</v>
      </c>
      <c r="C72" s="102"/>
      <c r="D72" s="103"/>
      <c r="E72" s="89" t="s">
        <v>45</v>
      </c>
      <c r="F72" s="90">
        <v>0</v>
      </c>
      <c r="G72" s="43">
        <v>300</v>
      </c>
      <c r="H72" s="58"/>
    </row>
    <row r="73" spans="2:8" ht="14.25" customHeight="1" x14ac:dyDescent="0.25">
      <c r="B73" s="101">
        <v>3224</v>
      </c>
      <c r="C73" s="102"/>
      <c r="D73" s="103"/>
      <c r="E73" s="89" t="s">
        <v>135</v>
      </c>
      <c r="F73" s="90">
        <v>0</v>
      </c>
      <c r="G73" s="43">
        <v>236.78</v>
      </c>
      <c r="H73" s="58"/>
    </row>
    <row r="74" spans="2:8" ht="14.25" customHeight="1" x14ac:dyDescent="0.25">
      <c r="B74" s="101">
        <v>3231</v>
      </c>
      <c r="C74" s="102"/>
      <c r="D74" s="103"/>
      <c r="E74" s="89" t="s">
        <v>54</v>
      </c>
      <c r="F74" s="90">
        <v>0</v>
      </c>
      <c r="G74" s="43">
        <v>0</v>
      </c>
      <c r="H74" s="58"/>
    </row>
    <row r="75" spans="2:8" ht="14.25" customHeight="1" x14ac:dyDescent="0.25">
      <c r="B75" s="101">
        <v>3233</v>
      </c>
      <c r="C75" s="102"/>
      <c r="D75" s="103"/>
      <c r="E75" s="89" t="s">
        <v>58</v>
      </c>
      <c r="F75" s="90">
        <v>19600</v>
      </c>
      <c r="G75" s="43">
        <v>23756.560000000001</v>
      </c>
      <c r="H75" s="49">
        <f>G75/F75*100</f>
        <v>121.20693877551021</v>
      </c>
    </row>
    <row r="76" spans="2:8" ht="14.25" customHeight="1" x14ac:dyDescent="0.25">
      <c r="B76" s="101">
        <v>3235</v>
      </c>
      <c r="C76" s="102"/>
      <c r="D76" s="103"/>
      <c r="E76" s="89" t="s">
        <v>62</v>
      </c>
      <c r="F76" s="90">
        <v>11300</v>
      </c>
      <c r="G76" s="43">
        <v>0</v>
      </c>
      <c r="H76" s="58"/>
    </row>
    <row r="77" spans="2:8" ht="14.25" customHeight="1" x14ac:dyDescent="0.25">
      <c r="B77" s="101">
        <v>3237</v>
      </c>
      <c r="C77" s="102"/>
      <c r="D77" s="103"/>
      <c r="E77" s="89" t="s">
        <v>66</v>
      </c>
      <c r="F77" s="90">
        <v>31560</v>
      </c>
      <c r="G77" s="43">
        <v>1862.63</v>
      </c>
      <c r="H77" s="49">
        <f>G77/F77*100</f>
        <v>5.9018694550063371</v>
      </c>
    </row>
    <row r="78" spans="2:8" ht="14.25" customHeight="1" x14ac:dyDescent="0.25">
      <c r="B78" s="101">
        <v>3239</v>
      </c>
      <c r="C78" s="102"/>
      <c r="D78" s="103"/>
      <c r="E78" s="89" t="s">
        <v>70</v>
      </c>
      <c r="F78" s="90">
        <v>0</v>
      </c>
      <c r="G78" s="43">
        <v>0</v>
      </c>
      <c r="H78" s="58"/>
    </row>
    <row r="79" spans="2:8" ht="22.5" customHeight="1" x14ac:dyDescent="0.25">
      <c r="B79" s="106">
        <v>43</v>
      </c>
      <c r="C79" s="107"/>
      <c r="D79" s="108"/>
      <c r="E79" s="109" t="s">
        <v>146</v>
      </c>
      <c r="F79" s="110">
        <f>SUM(F80,F116)</f>
        <v>321563</v>
      </c>
      <c r="G79" s="111">
        <f>SUM(G80,G116)</f>
        <v>193304.69000000006</v>
      </c>
      <c r="H79" s="130">
        <f>G79/F79*100</f>
        <v>60.114095838140599</v>
      </c>
    </row>
    <row r="80" spans="2:8" ht="20.25" customHeight="1" x14ac:dyDescent="0.25">
      <c r="B80" s="98">
        <v>3</v>
      </c>
      <c r="C80" s="99"/>
      <c r="D80" s="100"/>
      <c r="E80" s="114" t="s">
        <v>4</v>
      </c>
      <c r="F80" s="87">
        <f>SUM(F81,F85,F110)</f>
        <v>275063</v>
      </c>
      <c r="G80" s="42">
        <f>SUM(G81,G85,G110,G114)</f>
        <v>176358.85000000006</v>
      </c>
      <c r="H80" s="48">
        <f>G80/F80*100</f>
        <v>64.115802561595004</v>
      </c>
    </row>
    <row r="81" spans="2:8" ht="20.25" customHeight="1" x14ac:dyDescent="0.25">
      <c r="B81" s="98">
        <v>31</v>
      </c>
      <c r="C81" s="99"/>
      <c r="D81" s="100"/>
      <c r="E81" s="88" t="s">
        <v>122</v>
      </c>
      <c r="F81" s="87">
        <f>SUM(F82:F84)</f>
        <v>61660</v>
      </c>
      <c r="G81" s="42">
        <f>SUM(G82:G84)</f>
        <v>2594.98</v>
      </c>
      <c r="H81" s="48">
        <f>G81/F81*100</f>
        <v>4.2085306519623744</v>
      </c>
    </row>
    <row r="82" spans="2:8" ht="14.25" customHeight="1" x14ac:dyDescent="0.25">
      <c r="B82" s="101">
        <v>3111</v>
      </c>
      <c r="C82" s="102"/>
      <c r="D82" s="103"/>
      <c r="E82" s="89" t="s">
        <v>21</v>
      </c>
      <c r="F82" s="90">
        <v>54460</v>
      </c>
      <c r="G82" s="43">
        <v>599.98</v>
      </c>
      <c r="H82" s="49">
        <f>G82/F82*100</f>
        <v>1.1016893132574366</v>
      </c>
    </row>
    <row r="83" spans="2:8" ht="14.25" customHeight="1" x14ac:dyDescent="0.25">
      <c r="B83" s="101">
        <v>3121</v>
      </c>
      <c r="C83" s="102"/>
      <c r="D83" s="103"/>
      <c r="E83" s="89" t="s">
        <v>39</v>
      </c>
      <c r="F83" s="90">
        <v>0</v>
      </c>
      <c r="G83" s="43">
        <v>1995</v>
      </c>
      <c r="H83" s="49"/>
    </row>
    <row r="84" spans="2:8" ht="14.25" customHeight="1" x14ac:dyDescent="0.25">
      <c r="B84" s="101">
        <v>3132</v>
      </c>
      <c r="C84" s="102"/>
      <c r="D84" s="103"/>
      <c r="E84" s="89" t="s">
        <v>40</v>
      </c>
      <c r="F84" s="90">
        <v>7200</v>
      </c>
      <c r="G84" s="43">
        <v>0</v>
      </c>
      <c r="H84" s="49">
        <f t="shared" ref="H84:H88" si="4">G84/F84*100</f>
        <v>0</v>
      </c>
    </row>
    <row r="85" spans="2:8" ht="25.5" customHeight="1" x14ac:dyDescent="0.25">
      <c r="B85" s="98">
        <v>32</v>
      </c>
      <c r="C85" s="102"/>
      <c r="D85" s="103"/>
      <c r="E85" s="88" t="s">
        <v>125</v>
      </c>
      <c r="F85" s="87">
        <f>SUM(F86:F109)</f>
        <v>211403</v>
      </c>
      <c r="G85" s="42">
        <f>SUM(G86:G109)</f>
        <v>172600.44000000006</v>
      </c>
      <c r="H85" s="48">
        <f t="shared" si="4"/>
        <v>81.645217901354314</v>
      </c>
    </row>
    <row r="86" spans="2:8" ht="14.25" customHeight="1" x14ac:dyDescent="0.25">
      <c r="B86" s="101">
        <v>3211</v>
      </c>
      <c r="C86" s="102"/>
      <c r="D86" s="103"/>
      <c r="E86" s="89" t="s">
        <v>22</v>
      </c>
      <c r="F86" s="90">
        <v>1200</v>
      </c>
      <c r="G86" s="43">
        <v>7140.66</v>
      </c>
      <c r="H86" s="49">
        <f t="shared" si="4"/>
        <v>595.05499999999995</v>
      </c>
    </row>
    <row r="87" spans="2:8" ht="14.25" customHeight="1" x14ac:dyDescent="0.25">
      <c r="B87" s="101">
        <v>3212</v>
      </c>
      <c r="C87" s="102"/>
      <c r="D87" s="103"/>
      <c r="E87" s="89" t="s">
        <v>127</v>
      </c>
      <c r="F87" s="90">
        <v>8510</v>
      </c>
      <c r="G87" s="43">
        <v>3608.74</v>
      </c>
      <c r="H87" s="49">
        <f t="shared" si="4"/>
        <v>42.40587544065805</v>
      </c>
    </row>
    <row r="88" spans="2:8" ht="14.25" customHeight="1" x14ac:dyDescent="0.25">
      <c r="B88" s="101">
        <v>3213</v>
      </c>
      <c r="C88" s="102"/>
      <c r="D88" s="103"/>
      <c r="E88" s="89" t="s">
        <v>45</v>
      </c>
      <c r="F88" s="90">
        <v>15040</v>
      </c>
      <c r="G88" s="43">
        <v>2382.17</v>
      </c>
      <c r="H88" s="49">
        <f t="shared" si="4"/>
        <v>15.838896276595746</v>
      </c>
    </row>
    <row r="89" spans="2:8" ht="14.25" customHeight="1" x14ac:dyDescent="0.25">
      <c r="B89" s="101">
        <v>3214</v>
      </c>
      <c r="C89" s="102"/>
      <c r="D89" s="103"/>
      <c r="E89" s="89" t="s">
        <v>133</v>
      </c>
      <c r="F89" s="90">
        <v>5000</v>
      </c>
      <c r="G89" s="43">
        <v>8510.5</v>
      </c>
      <c r="H89" s="58"/>
    </row>
    <row r="90" spans="2:8" ht="14.25" customHeight="1" x14ac:dyDescent="0.25">
      <c r="B90" s="101">
        <v>3221</v>
      </c>
      <c r="C90" s="102"/>
      <c r="D90" s="103"/>
      <c r="E90" s="89" t="s">
        <v>129</v>
      </c>
      <c r="F90" s="90">
        <v>7150</v>
      </c>
      <c r="G90" s="43">
        <v>10399.57</v>
      </c>
      <c r="H90" s="49">
        <f>G91/F90*100</f>
        <v>40.771608391608396</v>
      </c>
    </row>
    <row r="91" spans="2:8" ht="14.25" customHeight="1" x14ac:dyDescent="0.25">
      <c r="B91" s="101">
        <v>3223</v>
      </c>
      <c r="C91" s="102"/>
      <c r="D91" s="103"/>
      <c r="E91" s="89" t="s">
        <v>48</v>
      </c>
      <c r="F91" s="90">
        <v>4600</v>
      </c>
      <c r="G91" s="43">
        <v>2915.17</v>
      </c>
      <c r="H91" s="49">
        <f>G91/F91*100</f>
        <v>63.373260869565215</v>
      </c>
    </row>
    <row r="92" spans="2:8" ht="14.25" customHeight="1" x14ac:dyDescent="0.25">
      <c r="B92" s="101">
        <v>3224</v>
      </c>
      <c r="C92" s="102"/>
      <c r="D92" s="103"/>
      <c r="E92" s="89" t="s">
        <v>135</v>
      </c>
      <c r="F92" s="90">
        <v>5000</v>
      </c>
      <c r="G92" s="155">
        <v>2894.25</v>
      </c>
      <c r="H92" s="58">
        <f>G92/F92*100</f>
        <v>57.884999999999998</v>
      </c>
    </row>
    <row r="93" spans="2:8" ht="14.25" customHeight="1" x14ac:dyDescent="0.25">
      <c r="B93" s="101">
        <v>3225</v>
      </c>
      <c r="C93" s="102"/>
      <c r="D93" s="103"/>
      <c r="E93" s="89" t="s">
        <v>52</v>
      </c>
      <c r="F93" s="90">
        <v>4000</v>
      </c>
      <c r="G93" s="43">
        <v>7339.12</v>
      </c>
      <c r="H93" s="58">
        <f>G93/F93*100</f>
        <v>183.47800000000001</v>
      </c>
    </row>
    <row r="94" spans="2:8" ht="14.25" customHeight="1" x14ac:dyDescent="0.25">
      <c r="B94" s="101">
        <v>3227</v>
      </c>
      <c r="C94" s="102"/>
      <c r="D94" s="103"/>
      <c r="E94" s="89" t="s">
        <v>147</v>
      </c>
      <c r="F94" s="90">
        <v>0</v>
      </c>
      <c r="G94" s="43">
        <v>66.98</v>
      </c>
      <c r="H94" s="58"/>
    </row>
    <row r="95" spans="2:8" ht="14.25" customHeight="1" x14ac:dyDescent="0.25">
      <c r="B95" s="101">
        <v>3231</v>
      </c>
      <c r="C95" s="102"/>
      <c r="D95" s="103"/>
      <c r="E95" s="89" t="s">
        <v>54</v>
      </c>
      <c r="F95" s="90">
        <v>1000</v>
      </c>
      <c r="G95" s="43">
        <v>1738.75</v>
      </c>
      <c r="H95" s="49">
        <f>G95/F95*100</f>
        <v>173.875</v>
      </c>
    </row>
    <row r="96" spans="2:8" ht="14.25" customHeight="1" x14ac:dyDescent="0.25">
      <c r="B96" s="101">
        <v>3232</v>
      </c>
      <c r="C96" s="102"/>
      <c r="D96" s="103"/>
      <c r="E96" s="89" t="s">
        <v>56</v>
      </c>
      <c r="F96" s="90">
        <v>50300</v>
      </c>
      <c r="G96" s="43">
        <v>24967.48</v>
      </c>
      <c r="H96" s="49">
        <f>G96/F96*100</f>
        <v>49.637137176938367</v>
      </c>
    </row>
    <row r="97" spans="2:8" ht="14.25" customHeight="1" x14ac:dyDescent="0.25">
      <c r="B97" s="101">
        <v>3233</v>
      </c>
      <c r="C97" s="102"/>
      <c r="D97" s="103"/>
      <c r="E97" s="89" t="s">
        <v>58</v>
      </c>
      <c r="F97" s="90">
        <v>0</v>
      </c>
      <c r="G97" s="43">
        <v>1260.75</v>
      </c>
      <c r="H97" s="58"/>
    </row>
    <row r="98" spans="2:8" ht="14.25" customHeight="1" x14ac:dyDescent="0.25">
      <c r="B98" s="101">
        <v>3234</v>
      </c>
      <c r="C98" s="102"/>
      <c r="D98" s="103"/>
      <c r="E98" s="89" t="s">
        <v>60</v>
      </c>
      <c r="F98" s="90">
        <v>0</v>
      </c>
      <c r="G98" s="43">
        <v>0</v>
      </c>
      <c r="H98" s="58"/>
    </row>
    <row r="99" spans="2:8" ht="14.25" customHeight="1" x14ac:dyDescent="0.25">
      <c r="B99" s="101">
        <v>3235</v>
      </c>
      <c r="C99" s="102"/>
      <c r="D99" s="103"/>
      <c r="E99" s="89" t="s">
        <v>62</v>
      </c>
      <c r="F99" s="90">
        <v>0</v>
      </c>
      <c r="G99" s="43">
        <v>17151.13</v>
      </c>
      <c r="H99" s="58"/>
    </row>
    <row r="100" spans="2:8" ht="14.25" customHeight="1" x14ac:dyDescent="0.25">
      <c r="B100" s="101">
        <v>3236</v>
      </c>
      <c r="C100" s="102"/>
      <c r="D100" s="103"/>
      <c r="E100" s="89" t="s">
        <v>64</v>
      </c>
      <c r="F100" s="90">
        <v>0</v>
      </c>
      <c r="G100" s="43">
        <v>0</v>
      </c>
      <c r="H100" s="58"/>
    </row>
    <row r="101" spans="2:8" ht="14.25" customHeight="1" x14ac:dyDescent="0.25">
      <c r="B101" s="101">
        <v>3237</v>
      </c>
      <c r="C101" s="102"/>
      <c r="D101" s="103"/>
      <c r="E101" s="89" t="s">
        <v>66</v>
      </c>
      <c r="F101" s="90">
        <v>59842</v>
      </c>
      <c r="G101" s="43">
        <v>63200.65</v>
      </c>
      <c r="H101" s="49">
        <f>G101/F101*100</f>
        <v>105.61252966144178</v>
      </c>
    </row>
    <row r="102" spans="2:8" ht="14.25" customHeight="1" x14ac:dyDescent="0.25">
      <c r="B102" s="101">
        <v>3238</v>
      </c>
      <c r="C102" s="102"/>
      <c r="D102" s="103"/>
      <c r="E102" s="89" t="s">
        <v>68</v>
      </c>
      <c r="F102" s="90">
        <v>5000</v>
      </c>
      <c r="G102" s="43">
        <v>3407.17</v>
      </c>
      <c r="H102" s="58"/>
    </row>
    <row r="103" spans="2:8" ht="14.25" customHeight="1" x14ac:dyDescent="0.25">
      <c r="B103" s="101">
        <v>3239</v>
      </c>
      <c r="C103" s="102"/>
      <c r="D103" s="103"/>
      <c r="E103" s="89" t="s">
        <v>70</v>
      </c>
      <c r="F103" s="90">
        <v>27371</v>
      </c>
      <c r="G103" s="43">
        <v>5759.38</v>
      </c>
      <c r="H103" s="49">
        <f t="shared" ref="H103:H108" si="5">G103/F103*100</f>
        <v>21.041905666581417</v>
      </c>
    </row>
    <row r="104" spans="2:8" ht="24" customHeight="1" x14ac:dyDescent="0.25">
      <c r="B104" s="101">
        <v>3241</v>
      </c>
      <c r="C104" s="102"/>
      <c r="D104" s="103"/>
      <c r="E104" s="89" t="s">
        <v>136</v>
      </c>
      <c r="F104" s="90">
        <v>7690</v>
      </c>
      <c r="G104" s="43">
        <v>1601.16</v>
      </c>
      <c r="H104" s="49">
        <f t="shared" si="5"/>
        <v>20.821326397919375</v>
      </c>
    </row>
    <row r="105" spans="2:8" ht="14.25" customHeight="1" x14ac:dyDescent="0.25">
      <c r="B105" s="101">
        <v>3292</v>
      </c>
      <c r="C105" s="102"/>
      <c r="D105" s="103"/>
      <c r="E105" s="89" t="s">
        <v>72</v>
      </c>
      <c r="F105" s="90">
        <v>2000</v>
      </c>
      <c r="G105" s="43">
        <v>286.20999999999998</v>
      </c>
      <c r="H105" s="49">
        <f t="shared" si="5"/>
        <v>14.310499999999998</v>
      </c>
    </row>
    <row r="106" spans="2:8" ht="14.25" customHeight="1" x14ac:dyDescent="0.25">
      <c r="B106" s="101">
        <v>3293</v>
      </c>
      <c r="C106" s="102"/>
      <c r="D106" s="103"/>
      <c r="E106" s="89" t="s">
        <v>85</v>
      </c>
      <c r="F106" s="90">
        <v>5000</v>
      </c>
      <c r="G106" s="43">
        <v>5231.92</v>
      </c>
      <c r="H106" s="49">
        <f t="shared" si="5"/>
        <v>104.6384</v>
      </c>
    </row>
    <row r="107" spans="2:8" ht="14.25" customHeight="1" x14ac:dyDescent="0.25">
      <c r="B107" s="101">
        <v>3294</v>
      </c>
      <c r="C107" s="102"/>
      <c r="D107" s="103"/>
      <c r="E107" s="89" t="s">
        <v>74</v>
      </c>
      <c r="F107" s="90">
        <v>700</v>
      </c>
      <c r="G107" s="43">
        <v>719.91</v>
      </c>
      <c r="H107" s="49">
        <f t="shared" si="5"/>
        <v>102.8442857142857</v>
      </c>
    </row>
    <row r="108" spans="2:8" ht="14.25" customHeight="1" x14ac:dyDescent="0.25">
      <c r="B108" s="101">
        <v>3295</v>
      </c>
      <c r="C108" s="102"/>
      <c r="D108" s="103"/>
      <c r="E108" s="89" t="s">
        <v>76</v>
      </c>
      <c r="F108" s="90">
        <v>2000</v>
      </c>
      <c r="G108" s="43">
        <v>1961.01</v>
      </c>
      <c r="H108" s="49">
        <f t="shared" si="5"/>
        <v>98.0505</v>
      </c>
    </row>
    <row r="109" spans="2:8" ht="14.25" customHeight="1" x14ac:dyDescent="0.25">
      <c r="B109" s="101">
        <v>3299</v>
      </c>
      <c r="C109" s="102"/>
      <c r="D109" s="103"/>
      <c r="E109" s="89" t="s">
        <v>80</v>
      </c>
      <c r="F109" s="90">
        <v>0</v>
      </c>
      <c r="G109" s="43">
        <v>57.76</v>
      </c>
      <c r="H109" s="58"/>
    </row>
    <row r="110" spans="2:8" ht="20.25" customHeight="1" x14ac:dyDescent="0.25">
      <c r="B110" s="98">
        <v>34</v>
      </c>
      <c r="C110" s="102"/>
      <c r="D110" s="103"/>
      <c r="E110" s="88" t="s">
        <v>148</v>
      </c>
      <c r="F110" s="87">
        <f>SUM(F111:F113)</f>
        <v>2000</v>
      </c>
      <c r="G110" s="42">
        <f>SUM(G111:G113)</f>
        <v>1163.4299999999998</v>
      </c>
      <c r="H110" s="59"/>
    </row>
    <row r="111" spans="2:8" ht="14.25" customHeight="1" x14ac:dyDescent="0.25">
      <c r="B111" s="101">
        <v>3431</v>
      </c>
      <c r="C111" s="102"/>
      <c r="D111" s="103"/>
      <c r="E111" s="89" t="s">
        <v>149</v>
      </c>
      <c r="F111" s="90">
        <v>2000</v>
      </c>
      <c r="G111" s="43">
        <v>1161.33</v>
      </c>
      <c r="H111" s="49">
        <f>G111/F111*100</f>
        <v>58.066499999999998</v>
      </c>
    </row>
    <row r="112" spans="2:8" ht="14.25" customHeight="1" x14ac:dyDescent="0.25">
      <c r="B112" s="101">
        <v>3432</v>
      </c>
      <c r="C112" s="102"/>
      <c r="D112" s="103"/>
      <c r="E112" s="89" t="s">
        <v>111</v>
      </c>
      <c r="F112" s="90">
        <v>0</v>
      </c>
      <c r="G112" s="43">
        <v>0</v>
      </c>
      <c r="H112" s="58"/>
    </row>
    <row r="113" spans="2:15" ht="14.25" customHeight="1" x14ac:dyDescent="0.25">
      <c r="B113" s="101">
        <v>3433</v>
      </c>
      <c r="C113" s="102"/>
      <c r="D113" s="103"/>
      <c r="E113" s="89" t="s">
        <v>112</v>
      </c>
      <c r="F113" s="90">
        <v>0</v>
      </c>
      <c r="G113" s="43">
        <v>2.1</v>
      </c>
      <c r="H113" s="58"/>
    </row>
    <row r="114" spans="2:15" ht="14.25" customHeight="1" x14ac:dyDescent="0.25">
      <c r="B114" s="98">
        <v>38</v>
      </c>
      <c r="C114" s="102"/>
      <c r="D114" s="103"/>
      <c r="E114" s="88" t="s">
        <v>150</v>
      </c>
      <c r="F114" s="90">
        <v>0</v>
      </c>
      <c r="G114" s="42">
        <f>SUM(G115)</f>
        <v>0</v>
      </c>
      <c r="H114" s="58"/>
    </row>
    <row r="115" spans="2:15" ht="14.25" customHeight="1" x14ac:dyDescent="0.25">
      <c r="B115" s="101">
        <v>3835</v>
      </c>
      <c r="C115" s="102"/>
      <c r="D115" s="103"/>
      <c r="E115" s="89" t="s">
        <v>86</v>
      </c>
      <c r="F115" s="90">
        <v>0</v>
      </c>
      <c r="G115" s="43">
        <v>0</v>
      </c>
      <c r="H115" s="58"/>
    </row>
    <row r="116" spans="2:15" ht="18.75" customHeight="1" x14ac:dyDescent="0.25">
      <c r="B116" s="98">
        <v>4</v>
      </c>
      <c r="C116" s="99"/>
      <c r="D116" s="100"/>
      <c r="E116" s="114" t="s">
        <v>113</v>
      </c>
      <c r="F116" s="87">
        <f>SUM(F117)</f>
        <v>46500</v>
      </c>
      <c r="G116" s="42">
        <f>SUM(G117)</f>
        <v>16945.84</v>
      </c>
      <c r="H116" s="48">
        <f>G116/F116*100</f>
        <v>36.442666666666668</v>
      </c>
    </row>
    <row r="117" spans="2:15" ht="27" customHeight="1" x14ac:dyDescent="0.25">
      <c r="B117" s="98">
        <v>42</v>
      </c>
      <c r="C117" s="99"/>
      <c r="D117" s="100"/>
      <c r="E117" s="88" t="s">
        <v>151</v>
      </c>
      <c r="F117" s="87">
        <f>SUM(F118:F123)</f>
        <v>46500</v>
      </c>
      <c r="G117" s="42">
        <f>SUM(G118:G123)</f>
        <v>16945.84</v>
      </c>
      <c r="H117" s="48">
        <f>G117/F117*100</f>
        <v>36.442666666666668</v>
      </c>
    </row>
    <row r="118" spans="2:15" ht="15" customHeight="1" x14ac:dyDescent="0.25">
      <c r="B118" s="101">
        <v>4123</v>
      </c>
      <c r="C118" s="102"/>
      <c r="D118" s="103"/>
      <c r="E118" s="89" t="s">
        <v>183</v>
      </c>
      <c r="F118" s="90"/>
      <c r="G118" s="43">
        <v>243.75</v>
      </c>
      <c r="H118" s="58"/>
      <c r="O118" s="115"/>
    </row>
    <row r="119" spans="2:15" ht="15.75" customHeight="1" x14ac:dyDescent="0.25">
      <c r="B119" s="101">
        <v>4221</v>
      </c>
      <c r="C119" s="102"/>
      <c r="D119" s="103"/>
      <c r="E119" s="89" t="s">
        <v>87</v>
      </c>
      <c r="F119" s="90">
        <v>0</v>
      </c>
      <c r="G119" s="43">
        <v>1546.59</v>
      </c>
      <c r="H119" s="58"/>
    </row>
    <row r="120" spans="2:15" ht="15.75" customHeight="1" x14ac:dyDescent="0.25">
      <c r="B120" s="101">
        <v>4223</v>
      </c>
      <c r="C120" s="102"/>
      <c r="D120" s="103"/>
      <c r="E120" s="89" t="s">
        <v>139</v>
      </c>
      <c r="F120" s="90">
        <v>0</v>
      </c>
      <c r="G120" s="43">
        <v>0</v>
      </c>
      <c r="H120" s="58"/>
    </row>
    <row r="121" spans="2:15" ht="15.75" customHeight="1" x14ac:dyDescent="0.25">
      <c r="B121" s="101">
        <v>4227</v>
      </c>
      <c r="C121" s="102"/>
      <c r="D121" s="103"/>
      <c r="E121" s="89" t="s">
        <v>140</v>
      </c>
      <c r="F121" s="90">
        <v>25000</v>
      </c>
      <c r="G121" s="43">
        <v>14925.5</v>
      </c>
      <c r="H121" s="49">
        <f>G121/F121*100</f>
        <v>59.701999999999998</v>
      </c>
    </row>
    <row r="122" spans="2:15" ht="15.75" customHeight="1" x14ac:dyDescent="0.25">
      <c r="B122" s="101">
        <v>4241</v>
      </c>
      <c r="C122" s="102"/>
      <c r="D122" s="103"/>
      <c r="E122" s="89" t="s">
        <v>91</v>
      </c>
      <c r="F122" s="90">
        <v>1500</v>
      </c>
      <c r="G122" s="43">
        <v>230</v>
      </c>
      <c r="H122" s="49">
        <f>G122/F122*100</f>
        <v>15.333333333333332</v>
      </c>
    </row>
    <row r="123" spans="2:15" ht="15.75" customHeight="1" x14ac:dyDescent="0.25">
      <c r="B123" s="101">
        <v>4511</v>
      </c>
      <c r="C123" s="102"/>
      <c r="D123" s="103"/>
      <c r="E123" s="89" t="s">
        <v>152</v>
      </c>
      <c r="F123" s="90">
        <v>20000</v>
      </c>
      <c r="G123" s="43">
        <v>0</v>
      </c>
      <c r="H123" s="58"/>
    </row>
    <row r="124" spans="2:15" ht="20.25" customHeight="1" x14ac:dyDescent="0.25">
      <c r="B124" s="116">
        <v>52</v>
      </c>
      <c r="C124" s="117"/>
      <c r="D124" s="118"/>
      <c r="E124" s="119" t="s">
        <v>153</v>
      </c>
      <c r="F124" s="79">
        <f>SUM(F125:F131)</f>
        <v>6800</v>
      </c>
      <c r="G124" s="80">
        <f>SUM(G125:G131)</f>
        <v>186.44</v>
      </c>
      <c r="H124" s="121">
        <f>G124/F124*100</f>
        <v>2.7417647058823529</v>
      </c>
    </row>
    <row r="125" spans="2:15" ht="15.75" customHeight="1" x14ac:dyDescent="0.25">
      <c r="B125" s="101">
        <v>3111</v>
      </c>
      <c r="C125" s="102"/>
      <c r="D125" s="103"/>
      <c r="E125" s="89" t="s">
        <v>21</v>
      </c>
      <c r="F125" s="90"/>
      <c r="G125" s="43">
        <v>186.44</v>
      </c>
      <c r="H125" s="58"/>
    </row>
    <row r="126" spans="2:15" ht="15.75" customHeight="1" x14ac:dyDescent="0.25">
      <c r="B126" s="101">
        <v>3132</v>
      </c>
      <c r="C126" s="102"/>
      <c r="D126" s="103"/>
      <c r="E126" s="89" t="s">
        <v>40</v>
      </c>
      <c r="F126" s="90">
        <v>0</v>
      </c>
      <c r="G126" s="43">
        <v>0</v>
      </c>
      <c r="H126" s="58"/>
    </row>
    <row r="127" spans="2:15" ht="26.25" customHeight="1" x14ac:dyDescent="0.25">
      <c r="B127" s="101">
        <v>3212</v>
      </c>
      <c r="C127" s="102"/>
      <c r="D127" s="103"/>
      <c r="E127" s="89" t="s">
        <v>43</v>
      </c>
      <c r="F127" s="90">
        <v>500</v>
      </c>
      <c r="G127" s="43">
        <v>0</v>
      </c>
      <c r="H127" s="58"/>
    </row>
    <row r="128" spans="2:15" ht="15.75" customHeight="1" x14ac:dyDescent="0.25">
      <c r="B128" s="101">
        <v>3221</v>
      </c>
      <c r="C128" s="102"/>
      <c r="D128" s="103"/>
      <c r="E128" s="89" t="s">
        <v>46</v>
      </c>
      <c r="F128" s="90">
        <v>0</v>
      </c>
      <c r="G128" s="43">
        <v>0</v>
      </c>
      <c r="H128" s="58"/>
    </row>
    <row r="129" spans="2:8" ht="15.75" customHeight="1" x14ac:dyDescent="0.25">
      <c r="B129" s="101">
        <v>3237</v>
      </c>
      <c r="C129" s="102"/>
      <c r="D129" s="103"/>
      <c r="E129" s="89" t="s">
        <v>66</v>
      </c>
      <c r="F129" s="90">
        <v>6300</v>
      </c>
      <c r="G129" s="43">
        <v>0</v>
      </c>
      <c r="H129" s="58"/>
    </row>
    <row r="130" spans="2:8" ht="15.75" customHeight="1" x14ac:dyDescent="0.25">
      <c r="B130" s="101">
        <v>3238</v>
      </c>
      <c r="C130" s="102"/>
      <c r="D130" s="103"/>
      <c r="E130" s="89" t="s">
        <v>68</v>
      </c>
      <c r="F130" s="90"/>
      <c r="G130" s="43">
        <v>0</v>
      </c>
      <c r="H130" s="58"/>
    </row>
    <row r="131" spans="2:8" ht="15.75" customHeight="1" x14ac:dyDescent="0.25">
      <c r="B131" s="133">
        <v>3239</v>
      </c>
      <c r="C131" s="131"/>
      <c r="D131" s="132"/>
      <c r="E131" s="89" t="s">
        <v>70</v>
      </c>
      <c r="F131" s="90"/>
      <c r="G131" s="43">
        <v>0</v>
      </c>
      <c r="H131" s="58"/>
    </row>
    <row r="132" spans="2:8" x14ac:dyDescent="0.25">
      <c r="B132" s="158"/>
      <c r="C132" s="158"/>
      <c r="D132" s="158"/>
      <c r="E132" s="120"/>
      <c r="F132" s="120"/>
      <c r="G132" s="120"/>
      <c r="H132" s="120"/>
    </row>
    <row r="133" spans="2:8" x14ac:dyDescent="0.25">
      <c r="C133" s="120"/>
      <c r="D133" s="120"/>
      <c r="E133" s="120"/>
      <c r="F133" s="120"/>
      <c r="G133" s="120"/>
      <c r="H133" s="120"/>
    </row>
  </sheetData>
  <mergeCells count="16">
    <mergeCell ref="B9:D9"/>
    <mergeCell ref="B2:H2"/>
    <mergeCell ref="B4:H4"/>
    <mergeCell ref="B6:E6"/>
    <mergeCell ref="B7:E7"/>
    <mergeCell ref="B8:D8"/>
    <mergeCell ref="B16:D16"/>
    <mergeCell ref="B17:D17"/>
    <mergeCell ref="B18:D18"/>
    <mergeCell ref="B19:D19"/>
    <mergeCell ref="B10:D10"/>
    <mergeCell ref="B11:D11"/>
    <mergeCell ref="B12:D12"/>
    <mergeCell ref="B13:D13"/>
    <mergeCell ref="B14:D14"/>
    <mergeCell ref="B15:D1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2</vt:i4>
      </vt:variant>
    </vt:vector>
  </HeadingPairs>
  <TitlesOfParts>
    <vt:vector size="7" baseType="lpstr">
      <vt:lpstr>SAŽETAK</vt:lpstr>
      <vt:lpstr> Račun prihoda i rashoda</vt:lpstr>
      <vt:lpstr>Rashodi prema izvorima finan</vt:lpstr>
      <vt:lpstr>Rashodi prema funkcijskoj k </vt:lpstr>
      <vt:lpstr>POSEBNI DIO</vt:lpstr>
      <vt:lpstr>' Račun prihoda i rashoda'!Podrucje_ispisa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Dubravka Meštrović</cp:lastModifiedBy>
  <cp:lastPrinted>2026-07-24T12:37:49Z</cp:lastPrinted>
  <dcterms:created xsi:type="dcterms:W3CDTF">2022-08-12T12:51:27Z</dcterms:created>
  <dcterms:modified xsi:type="dcterms:W3CDTF">2026-07-24T12:39:39Z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